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rpartnersaccountants-my.sharepoint.com/personal/aclarke_wrpartners_co_uk/Documents/Marketing/Payroll/"/>
    </mc:Choice>
  </mc:AlternateContent>
  <xr:revisionPtr revIDLastSave="0" documentId="8_{541B5068-0857-40EE-9DE4-7EADA0B56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1" r:id="rId1"/>
    <sheet name="Summary" sheetId="2" r:id="rId2"/>
    <sheet name="Company Cars" sheetId="3" r:id="rId3"/>
    <sheet name="Vans" sheetId="4" r:id="rId4"/>
    <sheet name="Other Benefits" sheetId="5" r:id="rId5"/>
    <sheet name="zz_Helper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6" l="1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B22" i="6" s="1"/>
  <c r="A21" i="6"/>
  <c r="A20" i="6"/>
  <c r="A19" i="6"/>
  <c r="A18" i="6"/>
  <c r="A17" i="6"/>
  <c r="A16" i="6"/>
  <c r="A15" i="6"/>
  <c r="A14" i="6"/>
  <c r="A13" i="6"/>
  <c r="A12" i="6"/>
  <c r="B11" i="6"/>
  <c r="A11" i="6"/>
  <c r="A10" i="6"/>
  <c r="B10" i="6" s="1"/>
  <c r="A9" i="6"/>
  <c r="A8" i="6"/>
  <c r="A7" i="6"/>
  <c r="A6" i="6"/>
  <c r="A5" i="6"/>
  <c r="A4" i="6"/>
  <c r="A3" i="6"/>
  <c r="A2" i="6"/>
  <c r="B15" i="6" s="1"/>
  <c r="B34" i="6" l="1"/>
  <c r="B50" i="6"/>
  <c r="B39" i="6"/>
  <c r="B12" i="6"/>
  <c r="B28" i="6"/>
  <c r="B3" i="6"/>
  <c r="B16" i="6"/>
  <c r="B44" i="6"/>
  <c r="B6" i="6"/>
  <c r="B53" i="6"/>
  <c r="B46" i="6"/>
  <c r="B48" i="6"/>
  <c r="B25" i="6"/>
  <c r="B51" i="6"/>
  <c r="B17" i="6"/>
  <c r="B26" i="6"/>
  <c r="B52" i="6"/>
  <c r="B18" i="6"/>
  <c r="B27" i="6"/>
  <c r="B35" i="6"/>
  <c r="B54" i="6"/>
  <c r="B58" i="6"/>
  <c r="B36" i="6"/>
  <c r="B55" i="6"/>
  <c r="B4" i="6"/>
  <c r="B45" i="6"/>
  <c r="B56" i="6"/>
  <c r="B5" i="6"/>
  <c r="B13" i="6"/>
  <c r="B21" i="6"/>
  <c r="B29" i="6"/>
  <c r="B57" i="6"/>
  <c r="B30" i="6"/>
  <c r="B7" i="6"/>
  <c r="B40" i="6"/>
  <c r="B49" i="6"/>
  <c r="B59" i="6"/>
  <c r="B23" i="6"/>
  <c r="B32" i="6"/>
  <c r="B60" i="6"/>
  <c r="B24" i="6"/>
  <c r="B33" i="6"/>
  <c r="B41" i="6"/>
  <c r="B47" i="6"/>
  <c r="B2" i="6"/>
  <c r="C2" i="6" s="1"/>
  <c r="B19" i="6"/>
  <c r="B42" i="6"/>
  <c r="B8" i="6"/>
  <c r="B14" i="6"/>
  <c r="B20" i="6"/>
  <c r="B31" i="6"/>
  <c r="B37" i="6"/>
  <c r="B43" i="6"/>
  <c r="B38" i="6"/>
  <c r="B9" i="6"/>
  <c r="B61" i="6"/>
  <c r="C3" i="6" l="1"/>
  <c r="C4" i="6" s="1"/>
  <c r="C5" i="6" s="1"/>
  <c r="C6" i="6" s="1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A5" i="2"/>
  <c r="A35" i="2" l="1"/>
  <c r="D35" i="2" s="1"/>
  <c r="A55" i="2"/>
  <c r="B55" i="2" s="1"/>
  <c r="A46" i="2"/>
  <c r="D46" i="2" s="1"/>
  <c r="A53" i="2"/>
  <c r="C53" i="2" s="1"/>
  <c r="A18" i="2"/>
  <c r="C18" i="2" s="1"/>
  <c r="A7" i="2"/>
  <c r="D7" i="2" s="1"/>
  <c r="A12" i="2"/>
  <c r="D12" i="2" s="1"/>
  <c r="A13" i="2"/>
  <c r="B13" i="2" s="1"/>
  <c r="A57" i="2"/>
  <c r="B57" i="2" s="1"/>
  <c r="D55" i="2"/>
  <c r="C55" i="2"/>
  <c r="C13" i="2"/>
  <c r="A29" i="2"/>
  <c r="D18" i="2"/>
  <c r="D5" i="2"/>
  <c r="C5" i="2"/>
  <c r="B5" i="2"/>
  <c r="A45" i="2"/>
  <c r="A34" i="2"/>
  <c r="A40" i="2"/>
  <c r="A49" i="2"/>
  <c r="A19" i="2"/>
  <c r="A56" i="2"/>
  <c r="A62" i="2"/>
  <c r="A23" i="2"/>
  <c r="A63" i="2"/>
  <c r="A61" i="2"/>
  <c r="A14" i="2"/>
  <c r="A8" i="2"/>
  <c r="A37" i="2"/>
  <c r="A20" i="2"/>
  <c r="A48" i="2"/>
  <c r="A31" i="2"/>
  <c r="D53" i="2"/>
  <c r="C46" i="2"/>
  <c r="B46" i="2"/>
  <c r="A10" i="2"/>
  <c r="A25" i="2"/>
  <c r="A41" i="2"/>
  <c r="A30" i="2"/>
  <c r="A15" i="2"/>
  <c r="A32" i="2"/>
  <c r="A52" i="2"/>
  <c r="A22" i="2"/>
  <c r="A59" i="2"/>
  <c r="A42" i="2"/>
  <c r="A21" i="2"/>
  <c r="A6" i="2"/>
  <c r="A47" i="2"/>
  <c r="A26" i="2"/>
  <c r="A36" i="2"/>
  <c r="A58" i="2"/>
  <c r="A33" i="2"/>
  <c r="A11" i="2"/>
  <c r="A43" i="2"/>
  <c r="A27" i="2"/>
  <c r="A24" i="2"/>
  <c r="A16" i="2"/>
  <c r="A17" i="2"/>
  <c r="A50" i="2"/>
  <c r="A54" i="2"/>
  <c r="A51" i="2"/>
  <c r="A38" i="2"/>
  <c r="A39" i="2"/>
  <c r="A28" i="2"/>
  <c r="A9" i="2"/>
  <c r="A60" i="2"/>
  <c r="A44" i="2"/>
  <c r="A64" i="2"/>
  <c r="B18" i="2" l="1"/>
  <c r="D13" i="2"/>
  <c r="C7" i="2"/>
  <c r="B53" i="2"/>
  <c r="B7" i="2"/>
  <c r="C35" i="2"/>
  <c r="C57" i="2"/>
  <c r="D57" i="2"/>
  <c r="B12" i="2"/>
  <c r="C12" i="2"/>
  <c r="B35" i="2"/>
  <c r="B17" i="2"/>
  <c r="C17" i="2"/>
  <c r="D17" i="2"/>
  <c r="D23" i="2"/>
  <c r="C23" i="2"/>
  <c r="B23" i="2"/>
  <c r="D62" i="2"/>
  <c r="B62" i="2"/>
  <c r="C62" i="2"/>
  <c r="D32" i="2"/>
  <c r="C32" i="2"/>
  <c r="B32" i="2"/>
  <c r="B29" i="2"/>
  <c r="D29" i="2"/>
  <c r="C29" i="2"/>
  <c r="D11" i="2"/>
  <c r="C11" i="2"/>
  <c r="B11" i="2"/>
  <c r="D60" i="2"/>
  <c r="C60" i="2"/>
  <c r="B60" i="2"/>
  <c r="D40" i="2"/>
  <c r="C40" i="2"/>
  <c r="B40" i="2"/>
  <c r="C58" i="2"/>
  <c r="B58" i="2"/>
  <c r="D58" i="2"/>
  <c r="D34" i="2"/>
  <c r="C34" i="2"/>
  <c r="B34" i="2"/>
  <c r="D10" i="2"/>
  <c r="C10" i="2"/>
  <c r="B10" i="2"/>
  <c r="D20" i="2"/>
  <c r="C20" i="2"/>
  <c r="B20" i="2"/>
  <c r="D59" i="2"/>
  <c r="C59" i="2"/>
  <c r="B59" i="2"/>
  <c r="D16" i="2"/>
  <c r="C16" i="2"/>
  <c r="B16" i="2"/>
  <c r="D52" i="2"/>
  <c r="C52" i="2"/>
  <c r="B52" i="2"/>
  <c r="B64" i="2"/>
  <c r="D64" i="2"/>
  <c r="C64" i="2"/>
  <c r="B19" i="2"/>
  <c r="D19" i="2"/>
  <c r="C19" i="2"/>
  <c r="D30" i="2"/>
  <c r="C30" i="2"/>
  <c r="B30" i="2"/>
  <c r="D41" i="2"/>
  <c r="C41" i="2"/>
  <c r="B41" i="2"/>
  <c r="D25" i="2"/>
  <c r="C25" i="2"/>
  <c r="B25" i="2"/>
  <c r="D28" i="2"/>
  <c r="C28" i="2"/>
  <c r="B28" i="2"/>
  <c r="C48" i="2"/>
  <c r="B48" i="2"/>
  <c r="D48" i="2"/>
  <c r="D39" i="2"/>
  <c r="C39" i="2"/>
  <c r="B39" i="2"/>
  <c r="D38" i="2"/>
  <c r="C38" i="2"/>
  <c r="B38" i="2"/>
  <c r="D47" i="2"/>
  <c r="C47" i="2"/>
  <c r="B47" i="2"/>
  <c r="D37" i="2"/>
  <c r="C37" i="2"/>
  <c r="B37" i="2"/>
  <c r="B43" i="2"/>
  <c r="D43" i="2"/>
  <c r="C43" i="2"/>
  <c r="B8" i="2"/>
  <c r="D8" i="2"/>
  <c r="C8" i="2"/>
  <c r="D63" i="2"/>
  <c r="B63" i="2"/>
  <c r="C63" i="2"/>
  <c r="B22" i="2"/>
  <c r="D22" i="2"/>
  <c r="C22" i="2"/>
  <c r="D24" i="2"/>
  <c r="C24" i="2"/>
  <c r="B24" i="2"/>
  <c r="D27" i="2"/>
  <c r="C27" i="2"/>
  <c r="B27" i="2"/>
  <c r="D56" i="2"/>
  <c r="C56" i="2"/>
  <c r="B56" i="2"/>
  <c r="B15" i="2"/>
  <c r="D15" i="2"/>
  <c r="C15" i="2"/>
  <c r="B44" i="2"/>
  <c r="C44" i="2"/>
  <c r="D44" i="2"/>
  <c r="D49" i="2"/>
  <c r="C49" i="2"/>
  <c r="B49" i="2"/>
  <c r="D33" i="2"/>
  <c r="C33" i="2"/>
  <c r="B33" i="2"/>
  <c r="D9" i="2"/>
  <c r="C9" i="2"/>
  <c r="B9" i="2"/>
  <c r="D31" i="2"/>
  <c r="C31" i="2"/>
  <c r="B31" i="2"/>
  <c r="B36" i="2"/>
  <c r="D36" i="2"/>
  <c r="C36" i="2"/>
  <c r="C45" i="2"/>
  <c r="B45" i="2"/>
  <c r="D45" i="2"/>
  <c r="C26" i="2"/>
  <c r="B26" i="2"/>
  <c r="D26" i="2"/>
  <c r="D51" i="2"/>
  <c r="C51" i="2"/>
  <c r="B51" i="2"/>
  <c r="D6" i="2"/>
  <c r="C6" i="2"/>
  <c r="B6" i="2"/>
  <c r="D54" i="2"/>
  <c r="C54" i="2"/>
  <c r="B54" i="2"/>
  <c r="D21" i="2"/>
  <c r="C21" i="2"/>
  <c r="B21" i="2"/>
  <c r="D14" i="2"/>
  <c r="C14" i="2"/>
  <c r="B14" i="2"/>
  <c r="B50" i="2"/>
  <c r="D50" i="2"/>
  <c r="C50" i="2"/>
  <c r="D42" i="2"/>
  <c r="C42" i="2"/>
  <c r="B42" i="2"/>
  <c r="D61" i="2"/>
  <c r="C61" i="2"/>
  <c r="B61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<sst xmlns="http://schemas.openxmlformats.org/spreadsheetml/2006/main" count="94" uniqueCount="76">
  <si>
    <t>Payrolling Benefits in Kind – Data Collection Form</t>
  </si>
  <si>
    <t>For the tax year ending 5 April 2028</t>
  </si>
  <si>
    <t>Please complete one row per employee or director on each relevant tab (Company Cars, Vans, Other Benefits),</t>
  </si>
  <si>
    <t>for anyone who received that type of benefit in kind during the tax year.</t>
  </si>
  <si>
    <t>How to use this workbook:</t>
  </si>
  <si>
    <t xml:space="preserve">  1. Enter your company name at the top of each tab you use.</t>
  </si>
  <si>
    <t xml:space="preserve">  2. Fill in one row per employee on the tabs that apply to you (yellow cells are for your entries).</t>
  </si>
  <si>
    <t xml:space="preserve">  4. If a tab doesn't apply to you (e.g. you have no company vans), just leave it blank.</t>
  </si>
  <si>
    <t xml:space="preserve">  5. Save and return the completed workbook to your usual WR Partners payroll contact.</t>
  </si>
  <si>
    <t>The Summary tab lists each employee once, with a Y/N flag for each benefit type, and updates automatically as you</t>
  </si>
  <si>
    <t>Any questions, get in touch with our Payroll Services Team or call us on 08000 664 664.</t>
  </si>
  <si>
    <t>Payrolling Benefits in Kind – Employee Summary</t>
  </si>
  <si>
    <t>Employee name</t>
  </si>
  <si>
    <t>Company car? (Y/N)</t>
  </si>
  <si>
    <t>Van? (Y/N)</t>
  </si>
  <si>
    <t>Other benefit? (Y/N)</t>
  </si>
  <si>
    <t>1. Company Cars (including cars on salary sacrifice)</t>
  </si>
  <si>
    <t>Company name:</t>
  </si>
  <si>
    <t>Please provide one row for each director or employee who had the use of a company car available for private use.</t>
  </si>
  <si>
    <t>Make and exact model of car</t>
  </si>
  <si>
    <t>Date first registered</t>
  </si>
  <si>
    <t>Car registration number</t>
  </si>
  <si>
    <t>Date car available from</t>
  </si>
  <si>
    <t>Date car available to (if applicable)</t>
  </si>
  <si>
    <t>List price when new (£)</t>
  </si>
  <si>
    <t>Cost of optional accessories fitted when car first made available (£)</t>
  </si>
  <si>
    <t>Cost of accessories added after car was made available (£)</t>
  </si>
  <si>
    <t>Diesel, petrol or electric?</t>
  </si>
  <si>
    <t>If diesel/petrol: CO2 emissions (g/km)</t>
  </si>
  <si>
    <t>If hybrid: zero-emission mileage (miles per full charge)</t>
  </si>
  <si>
    <t>Is fuel provided for private use? (Y/N)</t>
  </si>
  <si>
    <t>Amount paid by employee towards original cost of car (£)</t>
  </si>
  <si>
    <t>J Smith (example)</t>
  </si>
  <si>
    <t>Volkswagen ID.4 Pro</t>
  </si>
  <si>
    <t>01/03/2025</t>
  </si>
  <si>
    <t>AB25 CDE</t>
  </si>
  <si>
    <t>01/04/2025</t>
  </si>
  <si>
    <t>Electric</t>
  </si>
  <si>
    <t>N</t>
  </si>
  <si>
    <t>2. Vans</t>
  </si>
  <si>
    <t>Please provide one row for each employee who uses a van privately, other than ordinary commuting.</t>
  </si>
  <si>
    <t>Van registration number</t>
  </si>
  <si>
    <t>Standard van or zero-emission?</t>
  </si>
  <si>
    <t>Is it a double cab pick-up? (Y/N)</t>
  </si>
  <si>
    <t>Date van available from</t>
  </si>
  <si>
    <t>Date van available to (if applicable)</t>
  </si>
  <si>
    <t>Is it a shared van? (Y/N)</t>
  </si>
  <si>
    <t>If shared, how many share it?</t>
  </si>
  <si>
    <t>Is private use prohibited (in contract) and insignificant? (Y/N)</t>
  </si>
  <si>
    <t>Is private fuel provided and not reimbursed in full? (Y/N)</t>
  </si>
  <si>
    <t>R Patel (example)</t>
  </si>
  <si>
    <t>CD25 FGH</t>
  </si>
  <si>
    <t>Standard van</t>
  </si>
  <si>
    <t>01/06/2025</t>
  </si>
  <si>
    <t>3. Other Benefits</t>
  </si>
  <si>
    <t>Please provide the following for private medical insurance (including dental) or treatment, with provider details and a breakdown per employee.</t>
  </si>
  <si>
    <t>Provider name and details</t>
  </si>
  <si>
    <t>Gross annual premium cost (£)</t>
  </si>
  <si>
    <t>Employee contributions? (own contribution, post tax) (Y/N)</t>
  </si>
  <si>
    <t>Family cover? (Y/N)</t>
  </si>
  <si>
    <t>Value of annual family cover (£)</t>
  </si>
  <si>
    <t>Start date</t>
  </si>
  <si>
    <t>End date (exact dates needed to pro-rate if joining/leaving mid-year)</t>
  </si>
  <si>
    <t>L Osei (example)</t>
  </si>
  <si>
    <t>Bupa – Company Select</t>
  </si>
  <si>
    <t>Y</t>
  </si>
  <si>
    <t>31/03/2026</t>
  </si>
  <si>
    <t>Please note: if your policy runs to a mid-year renewal, new figures must be provided to payroll the month before the premium changes.</t>
  </si>
  <si>
    <t>Raw name</t>
  </si>
  <si>
    <t>Is first occurrence?</t>
  </si>
  <si>
    <t>Running rank</t>
  </si>
  <si>
    <t xml:space="preserve">  3. An example row is included at the top of each tab in grey italics.</t>
  </si>
  <si>
    <r>
      <rPr>
        <b/>
        <sz val="10"/>
        <color rgb="FFFF5F66"/>
        <rFont val="Open Sans"/>
        <family val="2"/>
      </rPr>
      <t>Please note</t>
    </r>
    <r>
      <rPr>
        <sz val="10"/>
        <color rgb="FFFF5F66"/>
        <rFont val="Open Sans"/>
        <family val="2"/>
      </rPr>
      <t>: If your policy or arrangement runs to a mid-year renewal or change, please let us know the new figures the month before they take effect, so we can update payroll in time.</t>
    </r>
  </si>
  <si>
    <t>fill in the other tabs, there's nothing to fill in on that tab yourself.</t>
  </si>
  <si>
    <t>Please note: If your policy or arrangement runs to a mid-year renewal or change, please let us know the new figures the month before they take effect, so we can update payroll in time.</t>
  </si>
  <si>
    <r>
      <t xml:space="preserve">Auto-populated from the Company Cars, Vans and Other Benefits tabs, </t>
    </r>
    <r>
      <rPr>
        <b/>
        <i/>
        <sz val="10"/>
        <color rgb="FF2E2E2E"/>
        <rFont val="Open Sans"/>
        <family val="2"/>
      </rPr>
      <t>do not type directly into this tab.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</si>
</sst>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rgb="FF2E2E2E"/>
      <name val="Arial"/>
      <family val="2"/>
    </font>
    <font>
      <b/>
      <sz val="11"/>
      <color rgb="FFFFFFFF"/>
      <name val="Arial"/>
      <family val="2"/>
    </font>
    <font>
      <i/>
      <sz val="10"/>
      <color rgb="FF2E2E2E"/>
      <name val="Open Sans"/>
      <family val="2"/>
    </font>
    <font>
      <sz val="11"/>
      <color theme="1"/>
      <name val="Open Sans"/>
      <family val="2"/>
    </font>
    <font>
      <sz val="10"/>
      <color rgb="FF2E2E2E"/>
      <name val="Open Sans"/>
      <family val="2"/>
    </font>
    <font>
      <b/>
      <sz val="10"/>
      <color rgb="FF2E2E2E"/>
      <name val="Open Sans"/>
      <family val="2"/>
    </font>
    <font>
      <sz val="10"/>
      <color rgb="FFFF5F66"/>
      <name val="Open Sans"/>
      <family val="2"/>
    </font>
    <font>
      <b/>
      <sz val="14"/>
      <color rgb="FF2E2E2E"/>
      <name val="Lexend Deca"/>
    </font>
    <font>
      <b/>
      <sz val="14"/>
      <color rgb="FFFF5F66"/>
      <name val="Lexend Deca"/>
    </font>
    <font>
      <b/>
      <sz val="10"/>
      <color rgb="FFFF5F66"/>
      <name val="Open Sans"/>
      <family val="2"/>
    </font>
    <font>
      <b/>
      <sz val="12"/>
      <color rgb="FFFF5F66"/>
      <name val="Open Sans"/>
      <family val="2"/>
    </font>
    <font>
      <b/>
      <sz val="11"/>
      <color rgb="FFFFFFFF"/>
      <name val="Open Sans"/>
      <family val="2"/>
    </font>
    <font>
      <i/>
      <sz val="10"/>
      <color rgb="FF808080"/>
      <name val="Open Sans"/>
      <family val="2"/>
    </font>
    <font>
      <sz val="11"/>
      <color theme="1"/>
      <name val="Lexend Deca"/>
    </font>
    <font>
      <b/>
      <i/>
      <sz val="10"/>
      <color rgb="FF2E2E2E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DE7"/>
      </patternFill>
    </fill>
    <fill>
      <patternFill patternType="solid">
        <fgColor rgb="FFFF5F66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vertical="top" wrapText="1"/>
    </xf>
    <xf numFmtId="0" fontId="11" fillId="0" borderId="0" xfId="0" applyFont="1"/>
    <xf numFmtId="0" fontId="6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4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showGridLines="0" tabSelected="1" workbookViewId="0">
      <selection activeCell="F17" sqref="F17"/>
    </sheetView>
  </sheetViews>
  <sheetFormatPr defaultRowHeight="15" x14ac:dyDescent="0.25"/>
  <cols>
    <col min="1" max="1" width="100" customWidth="1"/>
  </cols>
  <sheetData>
    <row r="1" spans="1:1" ht="40.9" customHeight="1" x14ac:dyDescent="0.25">
      <c r="A1" t="e" vm="1">
        <v>#VALUE!</v>
      </c>
    </row>
    <row r="2" spans="1:1" ht="26.25" x14ac:dyDescent="0.6">
      <c r="A2" s="11" t="s">
        <v>0</v>
      </c>
    </row>
    <row r="3" spans="1:1" ht="15.75" x14ac:dyDescent="0.3">
      <c r="A3" s="5" t="s">
        <v>1</v>
      </c>
    </row>
    <row r="4" spans="1:1" ht="16.5" x14ac:dyDescent="0.3">
      <c r="A4" s="6"/>
    </row>
    <row r="5" spans="1:1" x14ac:dyDescent="0.25">
      <c r="A5" s="7"/>
    </row>
    <row r="6" spans="1:1" x14ac:dyDescent="0.25">
      <c r="A6" s="7" t="s">
        <v>2</v>
      </c>
    </row>
    <row r="7" spans="1:1" x14ac:dyDescent="0.25">
      <c r="A7" s="7" t="s">
        <v>3</v>
      </c>
    </row>
    <row r="8" spans="1:1" x14ac:dyDescent="0.25">
      <c r="A8" s="7"/>
    </row>
    <row r="9" spans="1:1" x14ac:dyDescent="0.25">
      <c r="A9" s="7"/>
    </row>
    <row r="10" spans="1:1" x14ac:dyDescent="0.25">
      <c r="A10" s="8" t="s">
        <v>4</v>
      </c>
    </row>
    <row r="11" spans="1:1" x14ac:dyDescent="0.25">
      <c r="A11" s="7" t="s">
        <v>5</v>
      </c>
    </row>
    <row r="12" spans="1:1" x14ac:dyDescent="0.25">
      <c r="A12" s="7" t="s">
        <v>6</v>
      </c>
    </row>
    <row r="13" spans="1:1" ht="15" customHeight="1" x14ac:dyDescent="0.25">
      <c r="A13" s="7" t="s">
        <v>71</v>
      </c>
    </row>
    <row r="14" spans="1:1" x14ac:dyDescent="0.25">
      <c r="A14" s="7" t="s">
        <v>7</v>
      </c>
    </row>
    <row r="15" spans="1:1" x14ac:dyDescent="0.25">
      <c r="A15" s="7" t="s">
        <v>8</v>
      </c>
    </row>
    <row r="16" spans="1:1" x14ac:dyDescent="0.25">
      <c r="A16" s="7"/>
    </row>
    <row r="17" spans="1:1" ht="18" customHeight="1" x14ac:dyDescent="0.25">
      <c r="A17" s="9" t="s">
        <v>9</v>
      </c>
    </row>
    <row r="18" spans="1:1" x14ac:dyDescent="0.25">
      <c r="A18" s="9" t="s">
        <v>73</v>
      </c>
    </row>
    <row r="19" spans="1:1" x14ac:dyDescent="0.25">
      <c r="A19" s="7"/>
    </row>
    <row r="20" spans="1:1" ht="30" x14ac:dyDescent="0.25">
      <c r="A20" s="12" t="s">
        <v>72</v>
      </c>
    </row>
    <row r="21" spans="1:1" x14ac:dyDescent="0.25">
      <c r="A21" s="7"/>
    </row>
    <row r="22" spans="1:1" x14ac:dyDescent="0.25">
      <c r="A22" s="7"/>
    </row>
    <row r="23" spans="1:1" x14ac:dyDescent="0.25">
      <c r="A23" s="7" t="s">
        <v>10</v>
      </c>
    </row>
    <row r="24" spans="1:1" ht="16.5" x14ac:dyDescent="0.3">
      <c r="A24" s="6"/>
    </row>
    <row r="25" spans="1:1" ht="16.5" x14ac:dyDescent="0.3">
      <c r="A25" s="6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"/>
  <sheetViews>
    <sheetView showGridLines="0" workbookViewId="0">
      <pane ySplit="4" topLeftCell="A5" activePane="bottomLeft" state="frozen"/>
      <selection pane="bottomLeft" activeCell="H8" sqref="H8"/>
    </sheetView>
  </sheetViews>
  <sheetFormatPr defaultRowHeight="15" x14ac:dyDescent="0.25"/>
  <cols>
    <col min="1" max="1" width="22" customWidth="1"/>
    <col min="2" max="2" width="18" customWidth="1"/>
    <col min="3" max="3" width="14" customWidth="1"/>
    <col min="4" max="4" width="18" customWidth="1"/>
  </cols>
  <sheetData>
    <row r="1" spans="1:4" ht="26.25" x14ac:dyDescent="0.6">
      <c r="A1" s="10" t="s">
        <v>11</v>
      </c>
      <c r="B1" s="18"/>
      <c r="C1" s="18"/>
      <c r="D1" s="18"/>
    </row>
    <row r="2" spans="1:4" ht="28.9" customHeight="1" x14ac:dyDescent="0.3">
      <c r="A2" s="24" t="s">
        <v>75</v>
      </c>
      <c r="B2" s="25"/>
      <c r="C2" s="25"/>
      <c r="D2" s="25"/>
    </row>
    <row r="4" spans="1:4" ht="30" x14ac:dyDescent="0.25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25">
      <c r="A5" s="2">
        <f>IFERROR(INDEX(zz_Helper!$A$2:$A$61,MATCH(1,zz_Helper!$C$2:$C$61,0)),"")</f>
        <v>0</v>
      </c>
      <c r="B5" s="3" t="str">
        <f>IF($A5="","",IF(COUNTIF('Company Cars'!$A$9:$A$28,$A5)&gt;0,"Y","N"))</f>
        <v>N</v>
      </c>
      <c r="C5" s="3" t="str">
        <f>IF($A5="","",IF(COUNTIF(Vans!$A$9:$A$28,$A5)&gt;0,"Y","N"))</f>
        <v>N</v>
      </c>
      <c r="D5" s="3" t="str">
        <f>IF($A5="","",IF(COUNTIF('Other Benefits'!$A$9:$A$28,$A5)&gt;0,"Y","N"))</f>
        <v>N</v>
      </c>
    </row>
    <row r="6" spans="1:4" x14ac:dyDescent="0.25">
      <c r="A6" s="2" t="str">
        <f>IFERROR(INDEX(zz_Helper!$A$2:$A$61,MATCH(2,zz_Helper!$C$2:$C$61,0)),"")</f>
        <v/>
      </c>
      <c r="B6" s="3" t="str">
        <f>IF($A6="","",IF(COUNTIF('Company Cars'!$A$9:$A$28,$A6)&gt;0,"Y","N"))</f>
        <v/>
      </c>
      <c r="C6" s="3" t="str">
        <f>IF($A6="","",IF(COUNTIF(Vans!$A$9:$A$28,$A6)&gt;0,"Y","N"))</f>
        <v/>
      </c>
      <c r="D6" s="3" t="str">
        <f>IF($A6="","",IF(COUNTIF('Other Benefits'!$A$9:$A$28,$A6)&gt;0,"Y","N"))</f>
        <v/>
      </c>
    </row>
    <row r="7" spans="1:4" x14ac:dyDescent="0.25">
      <c r="A7" s="2" t="str">
        <f>IFERROR(INDEX(zz_Helper!$A$2:$A$61,MATCH(3,zz_Helper!$C$2:$C$61,0)),"")</f>
        <v/>
      </c>
      <c r="B7" s="3" t="str">
        <f>IF($A7="","",IF(COUNTIF('Company Cars'!$A$9:$A$28,$A7)&gt;0,"Y","N"))</f>
        <v/>
      </c>
      <c r="C7" s="3" t="str">
        <f>IF($A7="","",IF(COUNTIF(Vans!$A$9:$A$28,$A7)&gt;0,"Y","N"))</f>
        <v/>
      </c>
      <c r="D7" s="3" t="str">
        <f>IF($A7="","",IF(COUNTIF('Other Benefits'!$A$9:$A$28,$A7)&gt;0,"Y","N"))</f>
        <v/>
      </c>
    </row>
    <row r="8" spans="1:4" x14ac:dyDescent="0.25">
      <c r="A8" s="2" t="str">
        <f>IFERROR(INDEX(zz_Helper!$A$2:$A$61,MATCH(4,zz_Helper!$C$2:$C$61,0)),"")</f>
        <v/>
      </c>
      <c r="B8" s="3" t="str">
        <f>IF($A8="","",IF(COUNTIF('Company Cars'!$A$9:$A$28,$A8)&gt;0,"Y","N"))</f>
        <v/>
      </c>
      <c r="C8" s="3" t="str">
        <f>IF($A8="","",IF(COUNTIF(Vans!$A$9:$A$28,$A8)&gt;0,"Y","N"))</f>
        <v/>
      </c>
      <c r="D8" s="3" t="str">
        <f>IF($A8="","",IF(COUNTIF('Other Benefits'!$A$9:$A$28,$A8)&gt;0,"Y","N"))</f>
        <v/>
      </c>
    </row>
    <row r="9" spans="1:4" x14ac:dyDescent="0.25">
      <c r="A9" s="2" t="str">
        <f>IFERROR(INDEX(zz_Helper!$A$2:$A$61,MATCH(5,zz_Helper!$C$2:$C$61,0)),"")</f>
        <v/>
      </c>
      <c r="B9" s="3" t="str">
        <f>IF($A9="","",IF(COUNTIF('Company Cars'!$A$9:$A$28,$A9)&gt;0,"Y","N"))</f>
        <v/>
      </c>
      <c r="C9" s="3" t="str">
        <f>IF($A9="","",IF(COUNTIF(Vans!$A$9:$A$28,$A9)&gt;0,"Y","N"))</f>
        <v/>
      </c>
      <c r="D9" s="3" t="str">
        <f>IF($A9="","",IF(COUNTIF('Other Benefits'!$A$9:$A$28,$A9)&gt;0,"Y","N"))</f>
        <v/>
      </c>
    </row>
    <row r="10" spans="1:4" x14ac:dyDescent="0.25">
      <c r="A10" s="2" t="str">
        <f>IFERROR(INDEX(zz_Helper!$A$2:$A$61,MATCH(6,zz_Helper!$C$2:$C$61,0)),"")</f>
        <v/>
      </c>
      <c r="B10" s="3" t="str">
        <f>IF($A10="","",IF(COUNTIF('Company Cars'!$A$9:$A$28,$A10)&gt;0,"Y","N"))</f>
        <v/>
      </c>
      <c r="C10" s="3" t="str">
        <f>IF($A10="","",IF(COUNTIF(Vans!$A$9:$A$28,$A10)&gt;0,"Y","N"))</f>
        <v/>
      </c>
      <c r="D10" s="3" t="str">
        <f>IF($A10="","",IF(COUNTIF('Other Benefits'!$A$9:$A$28,$A10)&gt;0,"Y","N"))</f>
        <v/>
      </c>
    </row>
    <row r="11" spans="1:4" x14ac:dyDescent="0.25">
      <c r="A11" s="2" t="str">
        <f>IFERROR(INDEX(zz_Helper!$A$2:$A$61,MATCH(7,zz_Helper!$C$2:$C$61,0)),"")</f>
        <v/>
      </c>
      <c r="B11" s="3" t="str">
        <f>IF($A11="","",IF(COUNTIF('Company Cars'!$A$9:$A$28,$A11)&gt;0,"Y","N"))</f>
        <v/>
      </c>
      <c r="C11" s="3" t="str">
        <f>IF($A11="","",IF(COUNTIF(Vans!$A$9:$A$28,$A11)&gt;0,"Y","N"))</f>
        <v/>
      </c>
      <c r="D11" s="3" t="str">
        <f>IF($A11="","",IF(COUNTIF('Other Benefits'!$A$9:$A$28,$A11)&gt;0,"Y","N"))</f>
        <v/>
      </c>
    </row>
    <row r="12" spans="1:4" x14ac:dyDescent="0.25">
      <c r="A12" s="2" t="str">
        <f>IFERROR(INDEX(zz_Helper!$A$2:$A$61,MATCH(8,zz_Helper!$C$2:$C$61,0)),"")</f>
        <v/>
      </c>
      <c r="B12" s="3" t="str">
        <f>IF($A12="","",IF(COUNTIF('Company Cars'!$A$9:$A$28,$A12)&gt;0,"Y","N"))</f>
        <v/>
      </c>
      <c r="C12" s="3" t="str">
        <f>IF($A12="","",IF(COUNTIF(Vans!$A$9:$A$28,$A12)&gt;0,"Y","N"))</f>
        <v/>
      </c>
      <c r="D12" s="3" t="str">
        <f>IF($A12="","",IF(COUNTIF('Other Benefits'!$A$9:$A$28,$A12)&gt;0,"Y","N"))</f>
        <v/>
      </c>
    </row>
    <row r="13" spans="1:4" x14ac:dyDescent="0.25">
      <c r="A13" s="2" t="str">
        <f>IFERROR(INDEX(zz_Helper!$A$2:$A$61,MATCH(9,zz_Helper!$C$2:$C$61,0)),"")</f>
        <v/>
      </c>
      <c r="B13" s="3" t="str">
        <f>IF($A13="","",IF(COUNTIF('Company Cars'!$A$9:$A$28,$A13)&gt;0,"Y","N"))</f>
        <v/>
      </c>
      <c r="C13" s="3" t="str">
        <f>IF($A13="","",IF(COUNTIF(Vans!$A$9:$A$28,$A13)&gt;0,"Y","N"))</f>
        <v/>
      </c>
      <c r="D13" s="3" t="str">
        <f>IF($A13="","",IF(COUNTIF('Other Benefits'!$A$9:$A$28,$A13)&gt;0,"Y","N"))</f>
        <v/>
      </c>
    </row>
    <row r="14" spans="1:4" x14ac:dyDescent="0.25">
      <c r="A14" s="2" t="str">
        <f>IFERROR(INDEX(zz_Helper!$A$2:$A$61,MATCH(10,zz_Helper!$C$2:$C$61,0)),"")</f>
        <v/>
      </c>
      <c r="B14" s="3" t="str">
        <f>IF($A14="","",IF(COUNTIF('Company Cars'!$A$9:$A$28,$A14)&gt;0,"Y","N"))</f>
        <v/>
      </c>
      <c r="C14" s="3" t="str">
        <f>IF($A14="","",IF(COUNTIF(Vans!$A$9:$A$28,$A14)&gt;0,"Y","N"))</f>
        <v/>
      </c>
      <c r="D14" s="3" t="str">
        <f>IF($A14="","",IF(COUNTIF('Other Benefits'!$A$9:$A$28,$A14)&gt;0,"Y","N"))</f>
        <v/>
      </c>
    </row>
    <row r="15" spans="1:4" x14ac:dyDescent="0.25">
      <c r="A15" s="2" t="str">
        <f>IFERROR(INDEX(zz_Helper!$A$2:$A$61,MATCH(11,zz_Helper!$C$2:$C$61,0)),"")</f>
        <v/>
      </c>
      <c r="B15" s="3" t="str">
        <f>IF($A15="","",IF(COUNTIF('Company Cars'!$A$9:$A$28,$A15)&gt;0,"Y","N"))</f>
        <v/>
      </c>
      <c r="C15" s="3" t="str">
        <f>IF($A15="","",IF(COUNTIF(Vans!$A$9:$A$28,$A15)&gt;0,"Y","N"))</f>
        <v/>
      </c>
      <c r="D15" s="3" t="str">
        <f>IF($A15="","",IF(COUNTIF('Other Benefits'!$A$9:$A$28,$A15)&gt;0,"Y","N"))</f>
        <v/>
      </c>
    </row>
    <row r="16" spans="1:4" x14ac:dyDescent="0.25">
      <c r="A16" s="2" t="str">
        <f>IFERROR(INDEX(zz_Helper!$A$2:$A$61,MATCH(12,zz_Helper!$C$2:$C$61,0)),"")</f>
        <v/>
      </c>
      <c r="B16" s="3" t="str">
        <f>IF($A16="","",IF(COUNTIF('Company Cars'!$A$9:$A$28,$A16)&gt;0,"Y","N"))</f>
        <v/>
      </c>
      <c r="C16" s="3" t="str">
        <f>IF($A16="","",IF(COUNTIF(Vans!$A$9:$A$28,$A16)&gt;0,"Y","N"))</f>
        <v/>
      </c>
      <c r="D16" s="3" t="str">
        <f>IF($A16="","",IF(COUNTIF('Other Benefits'!$A$9:$A$28,$A16)&gt;0,"Y","N"))</f>
        <v/>
      </c>
    </row>
    <row r="17" spans="1:4" x14ac:dyDescent="0.25">
      <c r="A17" s="2" t="str">
        <f>IFERROR(INDEX(zz_Helper!$A$2:$A$61,MATCH(13,zz_Helper!$C$2:$C$61,0)),"")</f>
        <v/>
      </c>
      <c r="B17" s="3" t="str">
        <f>IF($A17="","",IF(COUNTIF('Company Cars'!$A$9:$A$28,$A17)&gt;0,"Y","N"))</f>
        <v/>
      </c>
      <c r="C17" s="3" t="str">
        <f>IF($A17="","",IF(COUNTIF(Vans!$A$9:$A$28,$A17)&gt;0,"Y","N"))</f>
        <v/>
      </c>
      <c r="D17" s="3" t="str">
        <f>IF($A17="","",IF(COUNTIF('Other Benefits'!$A$9:$A$28,$A17)&gt;0,"Y","N"))</f>
        <v/>
      </c>
    </row>
    <row r="18" spans="1:4" x14ac:dyDescent="0.25">
      <c r="A18" s="2" t="str">
        <f>IFERROR(INDEX(zz_Helper!$A$2:$A$61,MATCH(14,zz_Helper!$C$2:$C$61,0)),"")</f>
        <v/>
      </c>
      <c r="B18" s="3" t="str">
        <f>IF($A18="","",IF(COUNTIF('Company Cars'!$A$9:$A$28,$A18)&gt;0,"Y","N"))</f>
        <v/>
      </c>
      <c r="C18" s="3" t="str">
        <f>IF($A18="","",IF(COUNTIF(Vans!$A$9:$A$28,$A18)&gt;0,"Y","N"))</f>
        <v/>
      </c>
      <c r="D18" s="3" t="str">
        <f>IF($A18="","",IF(COUNTIF('Other Benefits'!$A$9:$A$28,$A18)&gt;0,"Y","N"))</f>
        <v/>
      </c>
    </row>
    <row r="19" spans="1:4" x14ac:dyDescent="0.25">
      <c r="A19" s="2" t="str">
        <f>IFERROR(INDEX(zz_Helper!$A$2:$A$61,MATCH(15,zz_Helper!$C$2:$C$61,0)),"")</f>
        <v/>
      </c>
      <c r="B19" s="3" t="str">
        <f>IF($A19="","",IF(COUNTIF('Company Cars'!$A$9:$A$28,$A19)&gt;0,"Y","N"))</f>
        <v/>
      </c>
      <c r="C19" s="3" t="str">
        <f>IF($A19="","",IF(COUNTIF(Vans!$A$9:$A$28,$A19)&gt;0,"Y","N"))</f>
        <v/>
      </c>
      <c r="D19" s="3" t="str">
        <f>IF($A19="","",IF(COUNTIF('Other Benefits'!$A$9:$A$28,$A19)&gt;0,"Y","N"))</f>
        <v/>
      </c>
    </row>
    <row r="20" spans="1:4" x14ac:dyDescent="0.25">
      <c r="A20" s="2" t="str">
        <f>IFERROR(INDEX(zz_Helper!$A$2:$A$61,MATCH(16,zz_Helper!$C$2:$C$61,0)),"")</f>
        <v/>
      </c>
      <c r="B20" s="3" t="str">
        <f>IF($A20="","",IF(COUNTIF('Company Cars'!$A$9:$A$28,$A20)&gt;0,"Y","N"))</f>
        <v/>
      </c>
      <c r="C20" s="3" t="str">
        <f>IF($A20="","",IF(COUNTIF(Vans!$A$9:$A$28,$A20)&gt;0,"Y","N"))</f>
        <v/>
      </c>
      <c r="D20" s="3" t="str">
        <f>IF($A20="","",IF(COUNTIF('Other Benefits'!$A$9:$A$28,$A20)&gt;0,"Y","N"))</f>
        <v/>
      </c>
    </row>
    <row r="21" spans="1:4" x14ac:dyDescent="0.25">
      <c r="A21" s="2" t="str">
        <f>IFERROR(INDEX(zz_Helper!$A$2:$A$61,MATCH(17,zz_Helper!$C$2:$C$61,0)),"")</f>
        <v/>
      </c>
      <c r="B21" s="3" t="str">
        <f>IF($A21="","",IF(COUNTIF('Company Cars'!$A$9:$A$28,$A21)&gt;0,"Y","N"))</f>
        <v/>
      </c>
      <c r="C21" s="3" t="str">
        <f>IF($A21="","",IF(COUNTIF(Vans!$A$9:$A$28,$A21)&gt;0,"Y","N"))</f>
        <v/>
      </c>
      <c r="D21" s="3" t="str">
        <f>IF($A21="","",IF(COUNTIF('Other Benefits'!$A$9:$A$28,$A21)&gt;0,"Y","N"))</f>
        <v/>
      </c>
    </row>
    <row r="22" spans="1:4" x14ac:dyDescent="0.25">
      <c r="A22" s="2" t="str">
        <f>IFERROR(INDEX(zz_Helper!$A$2:$A$61,MATCH(18,zz_Helper!$C$2:$C$61,0)),"")</f>
        <v/>
      </c>
      <c r="B22" s="3" t="str">
        <f>IF($A22="","",IF(COUNTIF('Company Cars'!$A$9:$A$28,$A22)&gt;0,"Y","N"))</f>
        <v/>
      </c>
      <c r="C22" s="3" t="str">
        <f>IF($A22="","",IF(COUNTIF(Vans!$A$9:$A$28,$A22)&gt;0,"Y","N"))</f>
        <v/>
      </c>
      <c r="D22" s="3" t="str">
        <f>IF($A22="","",IF(COUNTIF('Other Benefits'!$A$9:$A$28,$A22)&gt;0,"Y","N"))</f>
        <v/>
      </c>
    </row>
    <row r="23" spans="1:4" x14ac:dyDescent="0.25">
      <c r="A23" s="2" t="str">
        <f>IFERROR(INDEX(zz_Helper!$A$2:$A$61,MATCH(19,zz_Helper!$C$2:$C$61,0)),"")</f>
        <v/>
      </c>
      <c r="B23" s="3" t="str">
        <f>IF($A23="","",IF(COUNTIF('Company Cars'!$A$9:$A$28,$A23)&gt;0,"Y","N"))</f>
        <v/>
      </c>
      <c r="C23" s="3" t="str">
        <f>IF($A23="","",IF(COUNTIF(Vans!$A$9:$A$28,$A23)&gt;0,"Y","N"))</f>
        <v/>
      </c>
      <c r="D23" s="3" t="str">
        <f>IF($A23="","",IF(COUNTIF('Other Benefits'!$A$9:$A$28,$A23)&gt;0,"Y","N"))</f>
        <v/>
      </c>
    </row>
    <row r="24" spans="1:4" x14ac:dyDescent="0.25">
      <c r="A24" s="2" t="str">
        <f>IFERROR(INDEX(zz_Helper!$A$2:$A$61,MATCH(20,zz_Helper!$C$2:$C$61,0)),"")</f>
        <v/>
      </c>
      <c r="B24" s="3" t="str">
        <f>IF($A24="","",IF(COUNTIF('Company Cars'!$A$9:$A$28,$A24)&gt;0,"Y","N"))</f>
        <v/>
      </c>
      <c r="C24" s="3" t="str">
        <f>IF($A24="","",IF(COUNTIF(Vans!$A$9:$A$28,$A24)&gt;0,"Y","N"))</f>
        <v/>
      </c>
      <c r="D24" s="3" t="str">
        <f>IF($A24="","",IF(COUNTIF('Other Benefits'!$A$9:$A$28,$A24)&gt;0,"Y","N"))</f>
        <v/>
      </c>
    </row>
    <row r="25" spans="1:4" x14ac:dyDescent="0.25">
      <c r="A25" s="2" t="str">
        <f>IFERROR(INDEX(zz_Helper!$A$2:$A$61,MATCH(21,zz_Helper!$C$2:$C$61,0)),"")</f>
        <v/>
      </c>
      <c r="B25" s="3" t="str">
        <f>IF($A25="","",IF(COUNTIF('Company Cars'!$A$9:$A$28,$A25)&gt;0,"Y","N"))</f>
        <v/>
      </c>
      <c r="C25" s="3" t="str">
        <f>IF($A25="","",IF(COUNTIF(Vans!$A$9:$A$28,$A25)&gt;0,"Y","N"))</f>
        <v/>
      </c>
      <c r="D25" s="3" t="str">
        <f>IF($A25="","",IF(COUNTIF('Other Benefits'!$A$9:$A$28,$A25)&gt;0,"Y","N"))</f>
        <v/>
      </c>
    </row>
    <row r="26" spans="1:4" x14ac:dyDescent="0.25">
      <c r="A26" s="2" t="str">
        <f>IFERROR(INDEX(zz_Helper!$A$2:$A$61,MATCH(22,zz_Helper!$C$2:$C$61,0)),"")</f>
        <v/>
      </c>
      <c r="B26" s="3" t="str">
        <f>IF($A26="","",IF(COUNTIF('Company Cars'!$A$9:$A$28,$A26)&gt;0,"Y","N"))</f>
        <v/>
      </c>
      <c r="C26" s="3" t="str">
        <f>IF($A26="","",IF(COUNTIF(Vans!$A$9:$A$28,$A26)&gt;0,"Y","N"))</f>
        <v/>
      </c>
      <c r="D26" s="3" t="str">
        <f>IF($A26="","",IF(COUNTIF('Other Benefits'!$A$9:$A$28,$A26)&gt;0,"Y","N"))</f>
        <v/>
      </c>
    </row>
    <row r="27" spans="1:4" x14ac:dyDescent="0.25">
      <c r="A27" s="2" t="str">
        <f>IFERROR(INDEX(zz_Helper!$A$2:$A$61,MATCH(23,zz_Helper!$C$2:$C$61,0)),"")</f>
        <v/>
      </c>
      <c r="B27" s="3" t="str">
        <f>IF($A27="","",IF(COUNTIF('Company Cars'!$A$9:$A$28,$A27)&gt;0,"Y","N"))</f>
        <v/>
      </c>
      <c r="C27" s="3" t="str">
        <f>IF($A27="","",IF(COUNTIF(Vans!$A$9:$A$28,$A27)&gt;0,"Y","N"))</f>
        <v/>
      </c>
      <c r="D27" s="3" t="str">
        <f>IF($A27="","",IF(COUNTIF('Other Benefits'!$A$9:$A$28,$A27)&gt;0,"Y","N"))</f>
        <v/>
      </c>
    </row>
    <row r="28" spans="1:4" x14ac:dyDescent="0.25">
      <c r="A28" s="2" t="str">
        <f>IFERROR(INDEX(zz_Helper!$A$2:$A$61,MATCH(24,zz_Helper!$C$2:$C$61,0)),"")</f>
        <v/>
      </c>
      <c r="B28" s="3" t="str">
        <f>IF($A28="","",IF(COUNTIF('Company Cars'!$A$9:$A$28,$A28)&gt;0,"Y","N"))</f>
        <v/>
      </c>
      <c r="C28" s="3" t="str">
        <f>IF($A28="","",IF(COUNTIF(Vans!$A$9:$A$28,$A28)&gt;0,"Y","N"))</f>
        <v/>
      </c>
      <c r="D28" s="3" t="str">
        <f>IF($A28="","",IF(COUNTIF('Other Benefits'!$A$9:$A$28,$A28)&gt;0,"Y","N"))</f>
        <v/>
      </c>
    </row>
    <row r="29" spans="1:4" x14ac:dyDescent="0.25">
      <c r="A29" s="2" t="str">
        <f>IFERROR(INDEX(zz_Helper!$A$2:$A$61,MATCH(25,zz_Helper!$C$2:$C$61,0)),"")</f>
        <v/>
      </c>
      <c r="B29" s="3" t="str">
        <f>IF($A29="","",IF(COUNTIF('Company Cars'!$A$9:$A$28,$A29)&gt;0,"Y","N"))</f>
        <v/>
      </c>
      <c r="C29" s="3" t="str">
        <f>IF($A29="","",IF(COUNTIF(Vans!$A$9:$A$28,$A29)&gt;0,"Y","N"))</f>
        <v/>
      </c>
      <c r="D29" s="3" t="str">
        <f>IF($A29="","",IF(COUNTIF('Other Benefits'!$A$9:$A$28,$A29)&gt;0,"Y","N"))</f>
        <v/>
      </c>
    </row>
    <row r="30" spans="1:4" x14ac:dyDescent="0.25">
      <c r="A30" s="2" t="str">
        <f>IFERROR(INDEX(zz_Helper!$A$2:$A$61,MATCH(26,zz_Helper!$C$2:$C$61,0)),"")</f>
        <v/>
      </c>
      <c r="B30" s="3" t="str">
        <f>IF($A30="","",IF(COUNTIF('Company Cars'!$A$9:$A$28,$A30)&gt;0,"Y","N"))</f>
        <v/>
      </c>
      <c r="C30" s="3" t="str">
        <f>IF($A30="","",IF(COUNTIF(Vans!$A$9:$A$28,$A30)&gt;0,"Y","N"))</f>
        <v/>
      </c>
      <c r="D30" s="3" t="str">
        <f>IF($A30="","",IF(COUNTIF('Other Benefits'!$A$9:$A$28,$A30)&gt;0,"Y","N"))</f>
        <v/>
      </c>
    </row>
    <row r="31" spans="1:4" x14ac:dyDescent="0.25">
      <c r="A31" s="2" t="str">
        <f>IFERROR(INDEX(zz_Helper!$A$2:$A$61,MATCH(27,zz_Helper!$C$2:$C$61,0)),"")</f>
        <v/>
      </c>
      <c r="B31" s="3" t="str">
        <f>IF($A31="","",IF(COUNTIF('Company Cars'!$A$9:$A$28,$A31)&gt;0,"Y","N"))</f>
        <v/>
      </c>
      <c r="C31" s="3" t="str">
        <f>IF($A31="","",IF(COUNTIF(Vans!$A$9:$A$28,$A31)&gt;0,"Y","N"))</f>
        <v/>
      </c>
      <c r="D31" s="3" t="str">
        <f>IF($A31="","",IF(COUNTIF('Other Benefits'!$A$9:$A$28,$A31)&gt;0,"Y","N"))</f>
        <v/>
      </c>
    </row>
    <row r="32" spans="1:4" x14ac:dyDescent="0.25">
      <c r="A32" s="2" t="str">
        <f>IFERROR(INDEX(zz_Helper!$A$2:$A$61,MATCH(28,zz_Helper!$C$2:$C$61,0)),"")</f>
        <v/>
      </c>
      <c r="B32" s="3" t="str">
        <f>IF($A32="","",IF(COUNTIF('Company Cars'!$A$9:$A$28,$A32)&gt;0,"Y","N"))</f>
        <v/>
      </c>
      <c r="C32" s="3" t="str">
        <f>IF($A32="","",IF(COUNTIF(Vans!$A$9:$A$28,$A32)&gt;0,"Y","N"))</f>
        <v/>
      </c>
      <c r="D32" s="3" t="str">
        <f>IF($A32="","",IF(COUNTIF('Other Benefits'!$A$9:$A$28,$A32)&gt;0,"Y","N"))</f>
        <v/>
      </c>
    </row>
    <row r="33" spans="1:4" x14ac:dyDescent="0.25">
      <c r="A33" s="2" t="str">
        <f>IFERROR(INDEX(zz_Helper!$A$2:$A$61,MATCH(29,zz_Helper!$C$2:$C$61,0)),"")</f>
        <v/>
      </c>
      <c r="B33" s="3" t="str">
        <f>IF($A33="","",IF(COUNTIF('Company Cars'!$A$9:$A$28,$A33)&gt;0,"Y","N"))</f>
        <v/>
      </c>
      <c r="C33" s="3" t="str">
        <f>IF($A33="","",IF(COUNTIF(Vans!$A$9:$A$28,$A33)&gt;0,"Y","N"))</f>
        <v/>
      </c>
      <c r="D33" s="3" t="str">
        <f>IF($A33="","",IF(COUNTIF('Other Benefits'!$A$9:$A$28,$A33)&gt;0,"Y","N"))</f>
        <v/>
      </c>
    </row>
    <row r="34" spans="1:4" x14ac:dyDescent="0.25">
      <c r="A34" s="2" t="str">
        <f>IFERROR(INDEX(zz_Helper!$A$2:$A$61,MATCH(30,zz_Helper!$C$2:$C$61,0)),"")</f>
        <v/>
      </c>
      <c r="B34" s="3" t="str">
        <f>IF($A34="","",IF(COUNTIF('Company Cars'!$A$9:$A$28,$A34)&gt;0,"Y","N"))</f>
        <v/>
      </c>
      <c r="C34" s="3" t="str">
        <f>IF($A34="","",IF(COUNTIF(Vans!$A$9:$A$28,$A34)&gt;0,"Y","N"))</f>
        <v/>
      </c>
      <c r="D34" s="3" t="str">
        <f>IF($A34="","",IF(COUNTIF('Other Benefits'!$A$9:$A$28,$A34)&gt;0,"Y","N"))</f>
        <v/>
      </c>
    </row>
    <row r="35" spans="1:4" x14ac:dyDescent="0.25">
      <c r="A35" s="2" t="str">
        <f>IFERROR(INDEX(zz_Helper!$A$2:$A$61,MATCH(31,zz_Helper!$C$2:$C$61,0)),"")</f>
        <v/>
      </c>
      <c r="B35" s="3" t="str">
        <f>IF($A35="","",IF(COUNTIF('Company Cars'!$A$9:$A$28,$A35)&gt;0,"Y","N"))</f>
        <v/>
      </c>
      <c r="C35" s="3" t="str">
        <f>IF($A35="","",IF(COUNTIF(Vans!$A$9:$A$28,$A35)&gt;0,"Y","N"))</f>
        <v/>
      </c>
      <c r="D35" s="3" t="str">
        <f>IF($A35="","",IF(COUNTIF('Other Benefits'!$A$9:$A$28,$A35)&gt;0,"Y","N"))</f>
        <v/>
      </c>
    </row>
    <row r="36" spans="1:4" x14ac:dyDescent="0.25">
      <c r="A36" s="2" t="str">
        <f>IFERROR(INDEX(zz_Helper!$A$2:$A$61,MATCH(32,zz_Helper!$C$2:$C$61,0)),"")</f>
        <v/>
      </c>
      <c r="B36" s="3" t="str">
        <f>IF($A36="","",IF(COUNTIF('Company Cars'!$A$9:$A$28,$A36)&gt;0,"Y","N"))</f>
        <v/>
      </c>
      <c r="C36" s="3" t="str">
        <f>IF($A36="","",IF(COUNTIF(Vans!$A$9:$A$28,$A36)&gt;0,"Y","N"))</f>
        <v/>
      </c>
      <c r="D36" s="3" t="str">
        <f>IF($A36="","",IF(COUNTIF('Other Benefits'!$A$9:$A$28,$A36)&gt;0,"Y","N"))</f>
        <v/>
      </c>
    </row>
    <row r="37" spans="1:4" x14ac:dyDescent="0.25">
      <c r="A37" s="2" t="str">
        <f>IFERROR(INDEX(zz_Helper!$A$2:$A$61,MATCH(33,zz_Helper!$C$2:$C$61,0)),"")</f>
        <v/>
      </c>
      <c r="B37" s="3" t="str">
        <f>IF($A37="","",IF(COUNTIF('Company Cars'!$A$9:$A$28,$A37)&gt;0,"Y","N"))</f>
        <v/>
      </c>
      <c r="C37" s="3" t="str">
        <f>IF($A37="","",IF(COUNTIF(Vans!$A$9:$A$28,$A37)&gt;0,"Y","N"))</f>
        <v/>
      </c>
      <c r="D37" s="3" t="str">
        <f>IF($A37="","",IF(COUNTIF('Other Benefits'!$A$9:$A$28,$A37)&gt;0,"Y","N"))</f>
        <v/>
      </c>
    </row>
    <row r="38" spans="1:4" x14ac:dyDescent="0.25">
      <c r="A38" s="2" t="str">
        <f>IFERROR(INDEX(zz_Helper!$A$2:$A$61,MATCH(34,zz_Helper!$C$2:$C$61,0)),"")</f>
        <v/>
      </c>
      <c r="B38" s="3" t="str">
        <f>IF($A38="","",IF(COUNTIF('Company Cars'!$A$9:$A$28,$A38)&gt;0,"Y","N"))</f>
        <v/>
      </c>
      <c r="C38" s="3" t="str">
        <f>IF($A38="","",IF(COUNTIF(Vans!$A$9:$A$28,$A38)&gt;0,"Y","N"))</f>
        <v/>
      </c>
      <c r="D38" s="3" t="str">
        <f>IF($A38="","",IF(COUNTIF('Other Benefits'!$A$9:$A$28,$A38)&gt;0,"Y","N"))</f>
        <v/>
      </c>
    </row>
    <row r="39" spans="1:4" x14ac:dyDescent="0.25">
      <c r="A39" s="2" t="str">
        <f>IFERROR(INDEX(zz_Helper!$A$2:$A$61,MATCH(35,zz_Helper!$C$2:$C$61,0)),"")</f>
        <v/>
      </c>
      <c r="B39" s="3" t="str">
        <f>IF($A39="","",IF(COUNTIF('Company Cars'!$A$9:$A$28,$A39)&gt;0,"Y","N"))</f>
        <v/>
      </c>
      <c r="C39" s="3" t="str">
        <f>IF($A39="","",IF(COUNTIF(Vans!$A$9:$A$28,$A39)&gt;0,"Y","N"))</f>
        <v/>
      </c>
      <c r="D39" s="3" t="str">
        <f>IF($A39="","",IF(COUNTIF('Other Benefits'!$A$9:$A$28,$A39)&gt;0,"Y","N"))</f>
        <v/>
      </c>
    </row>
    <row r="40" spans="1:4" x14ac:dyDescent="0.25">
      <c r="A40" s="2" t="str">
        <f>IFERROR(INDEX(zz_Helper!$A$2:$A$61,MATCH(36,zz_Helper!$C$2:$C$61,0)),"")</f>
        <v/>
      </c>
      <c r="B40" s="3" t="str">
        <f>IF($A40="","",IF(COUNTIF('Company Cars'!$A$9:$A$28,$A40)&gt;0,"Y","N"))</f>
        <v/>
      </c>
      <c r="C40" s="3" t="str">
        <f>IF($A40="","",IF(COUNTIF(Vans!$A$9:$A$28,$A40)&gt;0,"Y","N"))</f>
        <v/>
      </c>
      <c r="D40" s="3" t="str">
        <f>IF($A40="","",IF(COUNTIF('Other Benefits'!$A$9:$A$28,$A40)&gt;0,"Y","N"))</f>
        <v/>
      </c>
    </row>
    <row r="41" spans="1:4" x14ac:dyDescent="0.25">
      <c r="A41" s="2" t="str">
        <f>IFERROR(INDEX(zz_Helper!$A$2:$A$61,MATCH(37,zz_Helper!$C$2:$C$61,0)),"")</f>
        <v/>
      </c>
      <c r="B41" s="3" t="str">
        <f>IF($A41="","",IF(COUNTIF('Company Cars'!$A$9:$A$28,$A41)&gt;0,"Y","N"))</f>
        <v/>
      </c>
      <c r="C41" s="3" t="str">
        <f>IF($A41="","",IF(COUNTIF(Vans!$A$9:$A$28,$A41)&gt;0,"Y","N"))</f>
        <v/>
      </c>
      <c r="D41" s="3" t="str">
        <f>IF($A41="","",IF(COUNTIF('Other Benefits'!$A$9:$A$28,$A41)&gt;0,"Y","N"))</f>
        <v/>
      </c>
    </row>
    <row r="42" spans="1:4" x14ac:dyDescent="0.25">
      <c r="A42" s="2" t="str">
        <f>IFERROR(INDEX(zz_Helper!$A$2:$A$61,MATCH(38,zz_Helper!$C$2:$C$61,0)),"")</f>
        <v/>
      </c>
      <c r="B42" s="3" t="str">
        <f>IF($A42="","",IF(COUNTIF('Company Cars'!$A$9:$A$28,$A42)&gt;0,"Y","N"))</f>
        <v/>
      </c>
      <c r="C42" s="3" t="str">
        <f>IF($A42="","",IF(COUNTIF(Vans!$A$9:$A$28,$A42)&gt;0,"Y","N"))</f>
        <v/>
      </c>
      <c r="D42" s="3" t="str">
        <f>IF($A42="","",IF(COUNTIF('Other Benefits'!$A$9:$A$28,$A42)&gt;0,"Y","N"))</f>
        <v/>
      </c>
    </row>
    <row r="43" spans="1:4" x14ac:dyDescent="0.25">
      <c r="A43" s="2" t="str">
        <f>IFERROR(INDEX(zz_Helper!$A$2:$A$61,MATCH(39,zz_Helper!$C$2:$C$61,0)),"")</f>
        <v/>
      </c>
      <c r="B43" s="3" t="str">
        <f>IF($A43="","",IF(COUNTIF('Company Cars'!$A$9:$A$28,$A43)&gt;0,"Y","N"))</f>
        <v/>
      </c>
      <c r="C43" s="3" t="str">
        <f>IF($A43="","",IF(COUNTIF(Vans!$A$9:$A$28,$A43)&gt;0,"Y","N"))</f>
        <v/>
      </c>
      <c r="D43" s="3" t="str">
        <f>IF($A43="","",IF(COUNTIF('Other Benefits'!$A$9:$A$28,$A43)&gt;0,"Y","N"))</f>
        <v/>
      </c>
    </row>
    <row r="44" spans="1:4" x14ac:dyDescent="0.25">
      <c r="A44" s="2" t="str">
        <f>IFERROR(INDEX(zz_Helper!$A$2:$A$61,MATCH(40,zz_Helper!$C$2:$C$61,0)),"")</f>
        <v/>
      </c>
      <c r="B44" s="3" t="str">
        <f>IF($A44="","",IF(COUNTIF('Company Cars'!$A$9:$A$28,$A44)&gt;0,"Y","N"))</f>
        <v/>
      </c>
      <c r="C44" s="3" t="str">
        <f>IF($A44="","",IF(COUNTIF(Vans!$A$9:$A$28,$A44)&gt;0,"Y","N"))</f>
        <v/>
      </c>
      <c r="D44" s="3" t="str">
        <f>IF($A44="","",IF(COUNTIF('Other Benefits'!$A$9:$A$28,$A44)&gt;0,"Y","N"))</f>
        <v/>
      </c>
    </row>
    <row r="45" spans="1:4" x14ac:dyDescent="0.25">
      <c r="A45" s="2" t="str">
        <f>IFERROR(INDEX(zz_Helper!$A$2:$A$61,MATCH(41,zz_Helper!$C$2:$C$61,0)),"")</f>
        <v/>
      </c>
      <c r="B45" s="3" t="str">
        <f>IF($A45="","",IF(COUNTIF('Company Cars'!$A$9:$A$28,$A45)&gt;0,"Y","N"))</f>
        <v/>
      </c>
      <c r="C45" s="3" t="str">
        <f>IF($A45="","",IF(COUNTIF(Vans!$A$9:$A$28,$A45)&gt;0,"Y","N"))</f>
        <v/>
      </c>
      <c r="D45" s="3" t="str">
        <f>IF($A45="","",IF(COUNTIF('Other Benefits'!$A$9:$A$28,$A45)&gt;0,"Y","N"))</f>
        <v/>
      </c>
    </row>
    <row r="46" spans="1:4" x14ac:dyDescent="0.25">
      <c r="A46" s="2" t="str">
        <f>IFERROR(INDEX(zz_Helper!$A$2:$A$61,MATCH(42,zz_Helper!$C$2:$C$61,0)),"")</f>
        <v/>
      </c>
      <c r="B46" s="3" t="str">
        <f>IF($A46="","",IF(COUNTIF('Company Cars'!$A$9:$A$28,$A46)&gt;0,"Y","N"))</f>
        <v/>
      </c>
      <c r="C46" s="3" t="str">
        <f>IF($A46="","",IF(COUNTIF(Vans!$A$9:$A$28,$A46)&gt;0,"Y","N"))</f>
        <v/>
      </c>
      <c r="D46" s="3" t="str">
        <f>IF($A46="","",IF(COUNTIF('Other Benefits'!$A$9:$A$28,$A46)&gt;0,"Y","N"))</f>
        <v/>
      </c>
    </row>
    <row r="47" spans="1:4" x14ac:dyDescent="0.25">
      <c r="A47" s="2" t="str">
        <f>IFERROR(INDEX(zz_Helper!$A$2:$A$61,MATCH(43,zz_Helper!$C$2:$C$61,0)),"")</f>
        <v/>
      </c>
      <c r="B47" s="3" t="str">
        <f>IF($A47="","",IF(COUNTIF('Company Cars'!$A$9:$A$28,$A47)&gt;0,"Y","N"))</f>
        <v/>
      </c>
      <c r="C47" s="3" t="str">
        <f>IF($A47="","",IF(COUNTIF(Vans!$A$9:$A$28,$A47)&gt;0,"Y","N"))</f>
        <v/>
      </c>
      <c r="D47" s="3" t="str">
        <f>IF($A47="","",IF(COUNTIF('Other Benefits'!$A$9:$A$28,$A47)&gt;0,"Y","N"))</f>
        <v/>
      </c>
    </row>
    <row r="48" spans="1:4" x14ac:dyDescent="0.25">
      <c r="A48" s="2" t="str">
        <f>IFERROR(INDEX(zz_Helper!$A$2:$A$61,MATCH(44,zz_Helper!$C$2:$C$61,0)),"")</f>
        <v/>
      </c>
      <c r="B48" s="3" t="str">
        <f>IF($A48="","",IF(COUNTIF('Company Cars'!$A$9:$A$28,$A48)&gt;0,"Y","N"))</f>
        <v/>
      </c>
      <c r="C48" s="3" t="str">
        <f>IF($A48="","",IF(COUNTIF(Vans!$A$9:$A$28,$A48)&gt;0,"Y","N"))</f>
        <v/>
      </c>
      <c r="D48" s="3" t="str">
        <f>IF($A48="","",IF(COUNTIF('Other Benefits'!$A$9:$A$28,$A48)&gt;0,"Y","N"))</f>
        <v/>
      </c>
    </row>
    <row r="49" spans="1:4" x14ac:dyDescent="0.25">
      <c r="A49" s="2" t="str">
        <f>IFERROR(INDEX(zz_Helper!$A$2:$A$61,MATCH(45,zz_Helper!$C$2:$C$61,0)),"")</f>
        <v/>
      </c>
      <c r="B49" s="3" t="str">
        <f>IF($A49="","",IF(COUNTIF('Company Cars'!$A$9:$A$28,$A49)&gt;0,"Y","N"))</f>
        <v/>
      </c>
      <c r="C49" s="3" t="str">
        <f>IF($A49="","",IF(COUNTIF(Vans!$A$9:$A$28,$A49)&gt;0,"Y","N"))</f>
        <v/>
      </c>
      <c r="D49" s="3" t="str">
        <f>IF($A49="","",IF(COUNTIF('Other Benefits'!$A$9:$A$28,$A49)&gt;0,"Y","N"))</f>
        <v/>
      </c>
    </row>
    <row r="50" spans="1:4" x14ac:dyDescent="0.25">
      <c r="A50" s="2" t="str">
        <f>IFERROR(INDEX(zz_Helper!$A$2:$A$61,MATCH(46,zz_Helper!$C$2:$C$61,0)),"")</f>
        <v/>
      </c>
      <c r="B50" s="3" t="str">
        <f>IF($A50="","",IF(COUNTIF('Company Cars'!$A$9:$A$28,$A50)&gt;0,"Y","N"))</f>
        <v/>
      </c>
      <c r="C50" s="3" t="str">
        <f>IF($A50="","",IF(COUNTIF(Vans!$A$9:$A$28,$A50)&gt;0,"Y","N"))</f>
        <v/>
      </c>
      <c r="D50" s="3" t="str">
        <f>IF($A50="","",IF(COUNTIF('Other Benefits'!$A$9:$A$28,$A50)&gt;0,"Y","N"))</f>
        <v/>
      </c>
    </row>
    <row r="51" spans="1:4" x14ac:dyDescent="0.25">
      <c r="A51" s="2" t="str">
        <f>IFERROR(INDEX(zz_Helper!$A$2:$A$61,MATCH(47,zz_Helper!$C$2:$C$61,0)),"")</f>
        <v/>
      </c>
      <c r="B51" s="3" t="str">
        <f>IF($A51="","",IF(COUNTIF('Company Cars'!$A$9:$A$28,$A51)&gt;0,"Y","N"))</f>
        <v/>
      </c>
      <c r="C51" s="3" t="str">
        <f>IF($A51="","",IF(COUNTIF(Vans!$A$9:$A$28,$A51)&gt;0,"Y","N"))</f>
        <v/>
      </c>
      <c r="D51" s="3" t="str">
        <f>IF($A51="","",IF(COUNTIF('Other Benefits'!$A$9:$A$28,$A51)&gt;0,"Y","N"))</f>
        <v/>
      </c>
    </row>
    <row r="52" spans="1:4" x14ac:dyDescent="0.25">
      <c r="A52" s="2" t="str">
        <f>IFERROR(INDEX(zz_Helper!$A$2:$A$61,MATCH(48,zz_Helper!$C$2:$C$61,0)),"")</f>
        <v/>
      </c>
      <c r="B52" s="3" t="str">
        <f>IF($A52="","",IF(COUNTIF('Company Cars'!$A$9:$A$28,$A52)&gt;0,"Y","N"))</f>
        <v/>
      </c>
      <c r="C52" s="3" t="str">
        <f>IF($A52="","",IF(COUNTIF(Vans!$A$9:$A$28,$A52)&gt;0,"Y","N"))</f>
        <v/>
      </c>
      <c r="D52" s="3" t="str">
        <f>IF($A52="","",IF(COUNTIF('Other Benefits'!$A$9:$A$28,$A52)&gt;0,"Y","N"))</f>
        <v/>
      </c>
    </row>
    <row r="53" spans="1:4" x14ac:dyDescent="0.25">
      <c r="A53" s="2" t="str">
        <f>IFERROR(INDEX(zz_Helper!$A$2:$A$61,MATCH(49,zz_Helper!$C$2:$C$61,0)),"")</f>
        <v/>
      </c>
      <c r="B53" s="3" t="str">
        <f>IF($A53="","",IF(COUNTIF('Company Cars'!$A$9:$A$28,$A53)&gt;0,"Y","N"))</f>
        <v/>
      </c>
      <c r="C53" s="3" t="str">
        <f>IF($A53="","",IF(COUNTIF(Vans!$A$9:$A$28,$A53)&gt;0,"Y","N"))</f>
        <v/>
      </c>
      <c r="D53" s="3" t="str">
        <f>IF($A53="","",IF(COUNTIF('Other Benefits'!$A$9:$A$28,$A53)&gt;0,"Y","N"))</f>
        <v/>
      </c>
    </row>
    <row r="54" spans="1:4" x14ac:dyDescent="0.25">
      <c r="A54" s="2" t="str">
        <f>IFERROR(INDEX(zz_Helper!$A$2:$A$61,MATCH(50,zz_Helper!$C$2:$C$61,0)),"")</f>
        <v/>
      </c>
      <c r="B54" s="3" t="str">
        <f>IF($A54="","",IF(COUNTIF('Company Cars'!$A$9:$A$28,$A54)&gt;0,"Y","N"))</f>
        <v/>
      </c>
      <c r="C54" s="3" t="str">
        <f>IF($A54="","",IF(COUNTIF(Vans!$A$9:$A$28,$A54)&gt;0,"Y","N"))</f>
        <v/>
      </c>
      <c r="D54" s="3" t="str">
        <f>IF($A54="","",IF(COUNTIF('Other Benefits'!$A$9:$A$28,$A54)&gt;0,"Y","N"))</f>
        <v/>
      </c>
    </row>
    <row r="55" spans="1:4" x14ac:dyDescent="0.25">
      <c r="A55" s="2" t="str">
        <f>IFERROR(INDEX(zz_Helper!$A$2:$A$61,MATCH(51,zz_Helper!$C$2:$C$61,0)),"")</f>
        <v/>
      </c>
      <c r="B55" s="3" t="str">
        <f>IF($A55="","",IF(COUNTIF('Company Cars'!$A$9:$A$28,$A55)&gt;0,"Y","N"))</f>
        <v/>
      </c>
      <c r="C55" s="3" t="str">
        <f>IF($A55="","",IF(COUNTIF(Vans!$A$9:$A$28,$A55)&gt;0,"Y","N"))</f>
        <v/>
      </c>
      <c r="D55" s="3" t="str">
        <f>IF($A55="","",IF(COUNTIF('Other Benefits'!$A$9:$A$28,$A55)&gt;0,"Y","N"))</f>
        <v/>
      </c>
    </row>
    <row r="56" spans="1:4" x14ac:dyDescent="0.25">
      <c r="A56" s="2" t="str">
        <f>IFERROR(INDEX(zz_Helper!$A$2:$A$61,MATCH(52,zz_Helper!$C$2:$C$61,0)),"")</f>
        <v/>
      </c>
      <c r="B56" s="3" t="str">
        <f>IF($A56="","",IF(COUNTIF('Company Cars'!$A$9:$A$28,$A56)&gt;0,"Y","N"))</f>
        <v/>
      </c>
      <c r="C56" s="3" t="str">
        <f>IF($A56="","",IF(COUNTIF(Vans!$A$9:$A$28,$A56)&gt;0,"Y","N"))</f>
        <v/>
      </c>
      <c r="D56" s="3" t="str">
        <f>IF($A56="","",IF(COUNTIF('Other Benefits'!$A$9:$A$28,$A56)&gt;0,"Y","N"))</f>
        <v/>
      </c>
    </row>
    <row r="57" spans="1:4" x14ac:dyDescent="0.25">
      <c r="A57" s="2" t="str">
        <f>IFERROR(INDEX(zz_Helper!$A$2:$A$61,MATCH(53,zz_Helper!$C$2:$C$61,0)),"")</f>
        <v/>
      </c>
      <c r="B57" s="3" t="str">
        <f>IF($A57="","",IF(COUNTIF('Company Cars'!$A$9:$A$28,$A57)&gt;0,"Y","N"))</f>
        <v/>
      </c>
      <c r="C57" s="3" t="str">
        <f>IF($A57="","",IF(COUNTIF(Vans!$A$9:$A$28,$A57)&gt;0,"Y","N"))</f>
        <v/>
      </c>
      <c r="D57" s="3" t="str">
        <f>IF($A57="","",IF(COUNTIF('Other Benefits'!$A$9:$A$28,$A57)&gt;0,"Y","N"))</f>
        <v/>
      </c>
    </row>
    <row r="58" spans="1:4" x14ac:dyDescent="0.25">
      <c r="A58" s="2" t="str">
        <f>IFERROR(INDEX(zz_Helper!$A$2:$A$61,MATCH(54,zz_Helper!$C$2:$C$61,0)),"")</f>
        <v/>
      </c>
      <c r="B58" s="3" t="str">
        <f>IF($A58="","",IF(COUNTIF('Company Cars'!$A$9:$A$28,$A58)&gt;0,"Y","N"))</f>
        <v/>
      </c>
      <c r="C58" s="3" t="str">
        <f>IF($A58="","",IF(COUNTIF(Vans!$A$9:$A$28,$A58)&gt;0,"Y","N"))</f>
        <v/>
      </c>
      <c r="D58" s="3" t="str">
        <f>IF($A58="","",IF(COUNTIF('Other Benefits'!$A$9:$A$28,$A58)&gt;0,"Y","N"))</f>
        <v/>
      </c>
    </row>
    <row r="59" spans="1:4" x14ac:dyDescent="0.25">
      <c r="A59" s="2" t="str">
        <f>IFERROR(INDEX(zz_Helper!$A$2:$A$61,MATCH(55,zz_Helper!$C$2:$C$61,0)),"")</f>
        <v/>
      </c>
      <c r="B59" s="3" t="str">
        <f>IF($A59="","",IF(COUNTIF('Company Cars'!$A$9:$A$28,$A59)&gt;0,"Y","N"))</f>
        <v/>
      </c>
      <c r="C59" s="3" t="str">
        <f>IF($A59="","",IF(COUNTIF(Vans!$A$9:$A$28,$A59)&gt;0,"Y","N"))</f>
        <v/>
      </c>
      <c r="D59" s="3" t="str">
        <f>IF($A59="","",IF(COUNTIF('Other Benefits'!$A$9:$A$28,$A59)&gt;0,"Y","N"))</f>
        <v/>
      </c>
    </row>
    <row r="60" spans="1:4" x14ac:dyDescent="0.25">
      <c r="A60" s="2" t="str">
        <f>IFERROR(INDEX(zz_Helper!$A$2:$A$61,MATCH(56,zz_Helper!$C$2:$C$61,0)),"")</f>
        <v/>
      </c>
      <c r="B60" s="3" t="str">
        <f>IF($A60="","",IF(COUNTIF('Company Cars'!$A$9:$A$28,$A60)&gt;0,"Y","N"))</f>
        <v/>
      </c>
      <c r="C60" s="3" t="str">
        <f>IF($A60="","",IF(COUNTIF(Vans!$A$9:$A$28,$A60)&gt;0,"Y","N"))</f>
        <v/>
      </c>
      <c r="D60" s="3" t="str">
        <f>IF($A60="","",IF(COUNTIF('Other Benefits'!$A$9:$A$28,$A60)&gt;0,"Y","N"))</f>
        <v/>
      </c>
    </row>
    <row r="61" spans="1:4" x14ac:dyDescent="0.25">
      <c r="A61" s="2" t="str">
        <f>IFERROR(INDEX(zz_Helper!$A$2:$A$61,MATCH(57,zz_Helper!$C$2:$C$61,0)),"")</f>
        <v/>
      </c>
      <c r="B61" s="3" t="str">
        <f>IF($A61="","",IF(COUNTIF('Company Cars'!$A$9:$A$28,$A61)&gt;0,"Y","N"))</f>
        <v/>
      </c>
      <c r="C61" s="3" t="str">
        <f>IF($A61="","",IF(COUNTIF(Vans!$A$9:$A$28,$A61)&gt;0,"Y","N"))</f>
        <v/>
      </c>
      <c r="D61" s="3" t="str">
        <f>IF($A61="","",IF(COUNTIF('Other Benefits'!$A$9:$A$28,$A61)&gt;0,"Y","N"))</f>
        <v/>
      </c>
    </row>
    <row r="62" spans="1:4" x14ac:dyDescent="0.25">
      <c r="A62" s="2" t="str">
        <f>IFERROR(INDEX(zz_Helper!$A$2:$A$61,MATCH(58,zz_Helper!$C$2:$C$61,0)),"")</f>
        <v/>
      </c>
      <c r="B62" s="3" t="str">
        <f>IF($A62="","",IF(COUNTIF('Company Cars'!$A$9:$A$28,$A62)&gt;0,"Y","N"))</f>
        <v/>
      </c>
      <c r="C62" s="3" t="str">
        <f>IF($A62="","",IF(COUNTIF(Vans!$A$9:$A$28,$A62)&gt;0,"Y","N"))</f>
        <v/>
      </c>
      <c r="D62" s="3" t="str">
        <f>IF($A62="","",IF(COUNTIF('Other Benefits'!$A$9:$A$28,$A62)&gt;0,"Y","N"))</f>
        <v/>
      </c>
    </row>
    <row r="63" spans="1:4" x14ac:dyDescent="0.25">
      <c r="A63" s="2" t="str">
        <f>IFERROR(INDEX(zz_Helper!$A$2:$A$61,MATCH(59,zz_Helper!$C$2:$C$61,0)),"")</f>
        <v/>
      </c>
      <c r="B63" s="3" t="str">
        <f>IF($A63="","",IF(COUNTIF('Company Cars'!$A$9:$A$28,$A63)&gt;0,"Y","N"))</f>
        <v/>
      </c>
      <c r="C63" s="3" t="str">
        <f>IF($A63="","",IF(COUNTIF(Vans!$A$9:$A$28,$A63)&gt;0,"Y","N"))</f>
        <v/>
      </c>
      <c r="D63" s="3" t="str">
        <f>IF($A63="","",IF(COUNTIF('Other Benefits'!$A$9:$A$28,$A63)&gt;0,"Y","N"))</f>
        <v/>
      </c>
    </row>
    <row r="64" spans="1:4" x14ac:dyDescent="0.25">
      <c r="A64" s="2" t="str">
        <f>IFERROR(INDEX(zz_Helper!$A$2:$A$61,MATCH(60,zz_Helper!$C$2:$C$61,0)),"")</f>
        <v/>
      </c>
      <c r="B64" s="3" t="str">
        <f>IF($A64="","",IF(COUNTIF('Company Cars'!$A$9:$A$28,$A64)&gt;0,"Y","N"))</f>
        <v/>
      </c>
      <c r="C64" s="3" t="str">
        <f>IF($A64="","",IF(COUNTIF(Vans!$A$9:$A$28,$A64)&gt;0,"Y","N"))</f>
        <v/>
      </c>
      <c r="D64" s="3" t="str">
        <f>IF($A64="","",IF(COUNTIF('Other Benefits'!$A$9:$A$28,$A64)&gt;0,"Y","N"))</f>
        <v/>
      </c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1" width="18" customWidth="1"/>
    <col min="2" max="2" width="20" customWidth="1"/>
    <col min="3" max="5" width="14" customWidth="1"/>
    <col min="6" max="6" width="16" customWidth="1"/>
    <col min="7" max="7" width="14" customWidth="1"/>
    <col min="8" max="9" width="18" customWidth="1"/>
    <col min="10" max="11" width="14" customWidth="1"/>
    <col min="12" max="12" width="16" customWidth="1"/>
    <col min="13" max="13" width="14" customWidth="1"/>
    <col min="14" max="14" width="18" customWidth="1"/>
  </cols>
  <sheetData>
    <row r="1" spans="1:14" ht="26.25" x14ac:dyDescent="0.6">
      <c r="A1" s="10" t="s">
        <v>0</v>
      </c>
    </row>
    <row r="2" spans="1:14" ht="16.5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8" x14ac:dyDescent="0.35">
      <c r="A3" s="13" t="s">
        <v>16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6.5" x14ac:dyDescent="0.3">
      <c r="A4" s="14" t="s">
        <v>17</v>
      </c>
      <c r="B4" s="21"/>
      <c r="C4" s="22"/>
      <c r="D4" s="23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6.5" x14ac:dyDescent="0.3">
      <c r="A5" s="19" t="s">
        <v>18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ht="16.5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99" x14ac:dyDescent="0.25">
      <c r="A7" s="15" t="s">
        <v>12</v>
      </c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15" t="s">
        <v>27</v>
      </c>
      <c r="K7" s="15" t="s">
        <v>28</v>
      </c>
      <c r="L7" s="15" t="s">
        <v>29</v>
      </c>
      <c r="M7" s="15" t="s">
        <v>30</v>
      </c>
      <c r="N7" s="15" t="s">
        <v>31</v>
      </c>
    </row>
    <row r="8" spans="1:14" x14ac:dyDescent="0.25">
      <c r="A8" s="16" t="s">
        <v>32</v>
      </c>
      <c r="B8" s="16" t="s">
        <v>33</v>
      </c>
      <c r="C8" s="16" t="s">
        <v>34</v>
      </c>
      <c r="D8" s="16" t="s">
        <v>35</v>
      </c>
      <c r="E8" s="16" t="s">
        <v>36</v>
      </c>
      <c r="F8" s="16"/>
      <c r="G8" s="16">
        <v>42000</v>
      </c>
      <c r="H8" s="16">
        <v>1200</v>
      </c>
      <c r="I8" s="16">
        <v>0</v>
      </c>
      <c r="J8" s="16" t="s">
        <v>37</v>
      </c>
      <c r="K8" s="16"/>
      <c r="L8" s="16">
        <v>208</v>
      </c>
      <c r="M8" s="16" t="s">
        <v>38</v>
      </c>
      <c r="N8" s="16">
        <v>0</v>
      </c>
    </row>
    <row r="9" spans="1:14" ht="16.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6.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6.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6.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6.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6.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6.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16.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16.5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16.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16.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16.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16.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6.5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6.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6.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6.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ht="16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16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6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16.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9.45" customHeight="1" x14ac:dyDescent="0.3">
      <c r="A30" s="24" t="s">
        <v>74</v>
      </c>
      <c r="B30" s="24"/>
      <c r="C30" s="24"/>
      <c r="D30" s="24"/>
      <c r="E30" s="24"/>
      <c r="F30" s="24"/>
      <c r="G30" s="24"/>
      <c r="H30" s="24"/>
    </row>
  </sheetData>
  <mergeCells count="3">
    <mergeCell ref="A5:N5"/>
    <mergeCell ref="B4:D4"/>
    <mergeCell ref="A30:H3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showGridLines="0" workbookViewId="0">
      <pane ySplit="7" topLeftCell="A8" activePane="bottomLeft" state="frozen"/>
      <selection pane="bottomLeft" activeCell="A18" sqref="A18"/>
    </sheetView>
  </sheetViews>
  <sheetFormatPr defaultRowHeight="15" x14ac:dyDescent="0.25"/>
  <cols>
    <col min="1" max="1" width="18" customWidth="1"/>
    <col min="2" max="3" width="16" customWidth="1"/>
    <col min="4" max="5" width="14" customWidth="1"/>
    <col min="6" max="6" width="16" customWidth="1"/>
    <col min="7" max="8" width="12" customWidth="1"/>
    <col min="9" max="10" width="16" customWidth="1"/>
  </cols>
  <sheetData>
    <row r="1" spans="1:10" ht="26.25" x14ac:dyDescent="0.6">
      <c r="A1" s="10" t="s">
        <v>0</v>
      </c>
    </row>
    <row r="2" spans="1:10" ht="16.5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8" x14ac:dyDescent="0.35">
      <c r="A3" s="13" t="s">
        <v>39</v>
      </c>
      <c r="B3" s="6"/>
      <c r="C3" s="6"/>
      <c r="D3" s="6"/>
      <c r="E3" s="6"/>
      <c r="F3" s="6"/>
      <c r="G3" s="6"/>
      <c r="H3" s="6"/>
      <c r="I3" s="6"/>
      <c r="J3" s="6"/>
    </row>
    <row r="4" spans="1:10" ht="16.5" x14ac:dyDescent="0.3">
      <c r="A4" s="14" t="s">
        <v>17</v>
      </c>
      <c r="B4" s="21"/>
      <c r="C4" s="22"/>
      <c r="D4" s="23"/>
      <c r="E4" s="6"/>
      <c r="F4" s="6"/>
      <c r="G4" s="6"/>
      <c r="H4" s="6"/>
      <c r="I4" s="6"/>
      <c r="J4" s="6"/>
    </row>
    <row r="5" spans="1:10" ht="16.5" x14ac:dyDescent="0.3">
      <c r="A5" s="19" t="s">
        <v>40</v>
      </c>
      <c r="B5" s="20"/>
      <c r="C5" s="20"/>
      <c r="D5" s="20"/>
      <c r="E5" s="20"/>
      <c r="F5" s="20"/>
      <c r="G5" s="20"/>
      <c r="H5" s="20"/>
      <c r="I5" s="20"/>
      <c r="J5" s="6"/>
    </row>
    <row r="6" spans="1:10" ht="16.5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99" x14ac:dyDescent="0.25">
      <c r="A7" s="15" t="s">
        <v>12</v>
      </c>
      <c r="B7" s="15" t="s">
        <v>41</v>
      </c>
      <c r="C7" s="15" t="s">
        <v>42</v>
      </c>
      <c r="D7" s="15" t="s">
        <v>43</v>
      </c>
      <c r="E7" s="15" t="s">
        <v>44</v>
      </c>
      <c r="F7" s="15" t="s">
        <v>45</v>
      </c>
      <c r="G7" s="15" t="s">
        <v>46</v>
      </c>
      <c r="H7" s="15" t="s">
        <v>47</v>
      </c>
      <c r="I7" s="15" t="s">
        <v>48</v>
      </c>
      <c r="J7" s="15" t="s">
        <v>49</v>
      </c>
    </row>
    <row r="8" spans="1:10" x14ac:dyDescent="0.25">
      <c r="A8" s="16" t="s">
        <v>50</v>
      </c>
      <c r="B8" s="16" t="s">
        <v>51</v>
      </c>
      <c r="C8" s="16" t="s">
        <v>52</v>
      </c>
      <c r="D8" s="16" t="s">
        <v>38</v>
      </c>
      <c r="E8" s="16" t="s">
        <v>53</v>
      </c>
      <c r="F8" s="16"/>
      <c r="G8" s="16" t="s">
        <v>38</v>
      </c>
      <c r="H8" s="16"/>
      <c r="I8" s="16" t="s">
        <v>38</v>
      </c>
      <c r="J8" s="16" t="s">
        <v>38</v>
      </c>
    </row>
    <row r="9" spans="1:10" ht="16.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ht="16.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6.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6.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6.5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6.5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6.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6.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6.5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6.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16.5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6.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6.5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6.5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6.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16.5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6.5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6.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16.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6.5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6.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35.450000000000003" customHeight="1" x14ac:dyDescent="0.3">
      <c r="A30" s="24" t="s">
        <v>74</v>
      </c>
      <c r="B30" s="24"/>
      <c r="C30" s="24"/>
      <c r="D30" s="24"/>
      <c r="E30" s="24"/>
      <c r="F30" s="24"/>
      <c r="G30" s="24"/>
      <c r="H30" s="24"/>
    </row>
  </sheetData>
  <mergeCells count="3">
    <mergeCell ref="A5:I5"/>
    <mergeCell ref="B4:D4"/>
    <mergeCell ref="A30:H3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1" width="18" customWidth="1"/>
    <col min="2" max="2" width="22" customWidth="1"/>
    <col min="3" max="3" width="16" customWidth="1"/>
    <col min="4" max="4" width="20" customWidth="1"/>
    <col min="5" max="5" width="12" customWidth="1"/>
    <col min="6" max="6" width="16" customWidth="1"/>
    <col min="7" max="7" width="14" customWidth="1"/>
    <col min="8" max="8" width="24.28515625" customWidth="1"/>
  </cols>
  <sheetData>
    <row r="1" spans="1:8" ht="26.25" x14ac:dyDescent="0.6">
      <c r="A1" s="10" t="s">
        <v>0</v>
      </c>
    </row>
    <row r="2" spans="1:8" ht="16.5" x14ac:dyDescent="0.3">
      <c r="A2" s="5" t="s">
        <v>1</v>
      </c>
      <c r="B2" s="6"/>
      <c r="C2" s="6"/>
      <c r="D2" s="6"/>
      <c r="E2" s="6"/>
      <c r="F2" s="6"/>
      <c r="G2" s="6"/>
      <c r="H2" s="6"/>
    </row>
    <row r="3" spans="1:8" ht="18" x14ac:dyDescent="0.35">
      <c r="A3" s="13" t="s">
        <v>54</v>
      </c>
      <c r="B3" s="6"/>
      <c r="C3" s="6"/>
      <c r="D3" s="6"/>
      <c r="E3" s="6"/>
      <c r="F3" s="6"/>
      <c r="G3" s="6"/>
      <c r="H3" s="6"/>
    </row>
    <row r="4" spans="1:8" ht="16.5" x14ac:dyDescent="0.3">
      <c r="A4" s="14" t="s">
        <v>17</v>
      </c>
      <c r="B4" s="21"/>
      <c r="C4" s="22"/>
      <c r="D4" s="23"/>
      <c r="E4" s="6"/>
      <c r="F4" s="6"/>
      <c r="G4" s="6"/>
      <c r="H4" s="6"/>
    </row>
    <row r="5" spans="1:8" ht="16.5" x14ac:dyDescent="0.3">
      <c r="A5" s="19" t="s">
        <v>55</v>
      </c>
      <c r="B5" s="20"/>
      <c r="C5" s="20"/>
      <c r="D5" s="20"/>
      <c r="E5" s="20"/>
      <c r="F5" s="20"/>
      <c r="G5" s="20"/>
      <c r="H5" s="20"/>
    </row>
    <row r="6" spans="1:8" ht="16.5" x14ac:dyDescent="0.3">
      <c r="A6" s="6"/>
      <c r="B6" s="6"/>
      <c r="C6" s="6"/>
      <c r="D6" s="6"/>
      <c r="E6" s="6"/>
      <c r="F6" s="6"/>
      <c r="G6" s="6"/>
      <c r="H6" s="6"/>
    </row>
    <row r="7" spans="1:8" ht="82.5" x14ac:dyDescent="0.25">
      <c r="A7" s="15" t="s">
        <v>12</v>
      </c>
      <c r="B7" s="15" t="s">
        <v>56</v>
      </c>
      <c r="C7" s="15" t="s">
        <v>57</v>
      </c>
      <c r="D7" s="15" t="s">
        <v>58</v>
      </c>
      <c r="E7" s="15" t="s">
        <v>59</v>
      </c>
      <c r="F7" s="15" t="s">
        <v>60</v>
      </c>
      <c r="G7" s="15" t="s">
        <v>61</v>
      </c>
      <c r="H7" s="15" t="s">
        <v>62</v>
      </c>
    </row>
    <row r="8" spans="1:8" x14ac:dyDescent="0.25">
      <c r="A8" s="16" t="s">
        <v>63</v>
      </c>
      <c r="B8" s="16" t="s">
        <v>64</v>
      </c>
      <c r="C8" s="16">
        <v>850</v>
      </c>
      <c r="D8" s="16" t="s">
        <v>38</v>
      </c>
      <c r="E8" s="16" t="s">
        <v>65</v>
      </c>
      <c r="F8" s="16">
        <v>400</v>
      </c>
      <c r="G8" s="16" t="s">
        <v>36</v>
      </c>
      <c r="H8" s="16" t="s">
        <v>66</v>
      </c>
    </row>
    <row r="9" spans="1:8" ht="16.5" x14ac:dyDescent="0.25">
      <c r="A9" s="17"/>
      <c r="B9" s="17"/>
      <c r="C9" s="17"/>
      <c r="D9" s="17"/>
      <c r="E9" s="17"/>
      <c r="F9" s="17"/>
      <c r="G9" s="17"/>
      <c r="H9" s="17"/>
    </row>
    <row r="10" spans="1:8" ht="16.5" x14ac:dyDescent="0.25">
      <c r="A10" s="17"/>
      <c r="B10" s="17"/>
      <c r="C10" s="17"/>
      <c r="D10" s="17"/>
      <c r="E10" s="17"/>
      <c r="F10" s="17"/>
      <c r="G10" s="17"/>
      <c r="H10" s="17"/>
    </row>
    <row r="11" spans="1:8" ht="16.5" x14ac:dyDescent="0.25">
      <c r="A11" s="17"/>
      <c r="B11" s="17"/>
      <c r="C11" s="17"/>
      <c r="D11" s="17"/>
      <c r="E11" s="17"/>
      <c r="F11" s="17"/>
      <c r="G11" s="17"/>
      <c r="H11" s="17"/>
    </row>
    <row r="12" spans="1:8" ht="16.5" x14ac:dyDescent="0.25">
      <c r="A12" s="17"/>
      <c r="B12" s="17"/>
      <c r="C12" s="17"/>
      <c r="D12" s="17"/>
      <c r="E12" s="17"/>
      <c r="F12" s="17"/>
      <c r="G12" s="17"/>
      <c r="H12" s="17"/>
    </row>
    <row r="13" spans="1:8" ht="16.5" x14ac:dyDescent="0.25">
      <c r="A13" s="17"/>
      <c r="B13" s="17"/>
      <c r="C13" s="17"/>
      <c r="D13" s="17"/>
      <c r="E13" s="17"/>
      <c r="F13" s="17"/>
      <c r="G13" s="17"/>
      <c r="H13" s="17"/>
    </row>
    <row r="14" spans="1:8" ht="16.5" x14ac:dyDescent="0.25">
      <c r="A14" s="17"/>
      <c r="B14" s="17"/>
      <c r="C14" s="17"/>
      <c r="D14" s="17"/>
      <c r="E14" s="17"/>
      <c r="F14" s="17"/>
      <c r="G14" s="17"/>
      <c r="H14" s="17"/>
    </row>
    <row r="15" spans="1:8" ht="16.5" x14ac:dyDescent="0.25">
      <c r="A15" s="17"/>
      <c r="B15" s="17"/>
      <c r="C15" s="17"/>
      <c r="D15" s="17"/>
      <c r="E15" s="17"/>
      <c r="F15" s="17"/>
      <c r="G15" s="17"/>
      <c r="H15" s="17"/>
    </row>
    <row r="16" spans="1:8" ht="16.5" x14ac:dyDescent="0.25">
      <c r="A16" s="17"/>
      <c r="B16" s="17"/>
      <c r="C16" s="17"/>
      <c r="D16" s="17"/>
      <c r="E16" s="17"/>
      <c r="F16" s="17"/>
      <c r="G16" s="17"/>
      <c r="H16" s="17"/>
    </row>
    <row r="17" spans="1:8" ht="16.5" x14ac:dyDescent="0.25">
      <c r="A17" s="17"/>
      <c r="B17" s="17"/>
      <c r="C17" s="17"/>
      <c r="D17" s="17"/>
      <c r="E17" s="17"/>
      <c r="F17" s="17"/>
      <c r="G17" s="17"/>
      <c r="H17" s="17"/>
    </row>
    <row r="18" spans="1:8" ht="16.5" x14ac:dyDescent="0.25">
      <c r="A18" s="17"/>
      <c r="B18" s="17"/>
      <c r="C18" s="17"/>
      <c r="D18" s="17"/>
      <c r="E18" s="17"/>
      <c r="F18" s="17"/>
      <c r="G18" s="17"/>
      <c r="H18" s="17"/>
    </row>
    <row r="19" spans="1:8" ht="16.5" x14ac:dyDescent="0.25">
      <c r="A19" s="17"/>
      <c r="B19" s="17"/>
      <c r="C19" s="17"/>
      <c r="D19" s="17"/>
      <c r="E19" s="17"/>
      <c r="F19" s="17"/>
      <c r="G19" s="17"/>
      <c r="H19" s="17"/>
    </row>
    <row r="20" spans="1:8" ht="16.5" x14ac:dyDescent="0.25">
      <c r="A20" s="17"/>
      <c r="B20" s="17"/>
      <c r="C20" s="17"/>
      <c r="D20" s="17"/>
      <c r="E20" s="17"/>
      <c r="F20" s="17"/>
      <c r="G20" s="17"/>
      <c r="H20" s="17"/>
    </row>
    <row r="21" spans="1:8" ht="16.5" x14ac:dyDescent="0.25">
      <c r="A21" s="17"/>
      <c r="B21" s="17"/>
      <c r="C21" s="17"/>
      <c r="D21" s="17"/>
      <c r="E21" s="17"/>
      <c r="F21" s="17"/>
      <c r="G21" s="17"/>
      <c r="H21" s="17"/>
    </row>
    <row r="22" spans="1:8" ht="16.5" x14ac:dyDescent="0.25">
      <c r="A22" s="17"/>
      <c r="B22" s="17"/>
      <c r="C22" s="17"/>
      <c r="D22" s="17"/>
      <c r="E22" s="17"/>
      <c r="F22" s="17"/>
      <c r="G22" s="17"/>
      <c r="H22" s="17"/>
    </row>
    <row r="23" spans="1:8" ht="16.5" x14ac:dyDescent="0.25">
      <c r="A23" s="17"/>
      <c r="B23" s="17"/>
      <c r="C23" s="17"/>
      <c r="D23" s="17"/>
      <c r="E23" s="17"/>
      <c r="F23" s="17"/>
      <c r="G23" s="17"/>
      <c r="H23" s="17"/>
    </row>
    <row r="24" spans="1:8" ht="16.5" x14ac:dyDescent="0.25">
      <c r="A24" s="17"/>
      <c r="B24" s="17"/>
      <c r="C24" s="17"/>
      <c r="D24" s="17"/>
      <c r="E24" s="17"/>
      <c r="F24" s="17"/>
      <c r="G24" s="17"/>
      <c r="H24" s="17"/>
    </row>
    <row r="25" spans="1:8" ht="16.5" x14ac:dyDescent="0.25">
      <c r="A25" s="17"/>
      <c r="B25" s="17"/>
      <c r="C25" s="17"/>
      <c r="D25" s="17"/>
      <c r="E25" s="17"/>
      <c r="F25" s="17"/>
      <c r="G25" s="17"/>
      <c r="H25" s="17"/>
    </row>
    <row r="26" spans="1:8" ht="16.5" x14ac:dyDescent="0.25">
      <c r="A26" s="17"/>
      <c r="B26" s="17"/>
      <c r="C26" s="17"/>
      <c r="D26" s="17"/>
      <c r="E26" s="17"/>
      <c r="F26" s="17"/>
      <c r="G26" s="17"/>
      <c r="H26" s="17"/>
    </row>
    <row r="27" spans="1:8" ht="16.5" x14ac:dyDescent="0.25">
      <c r="A27" s="17"/>
      <c r="B27" s="17"/>
      <c r="C27" s="17"/>
      <c r="D27" s="17"/>
      <c r="E27" s="17"/>
      <c r="F27" s="17"/>
      <c r="G27" s="17"/>
      <c r="H27" s="17"/>
    </row>
    <row r="28" spans="1:8" ht="16.5" x14ac:dyDescent="0.25">
      <c r="A28" s="17"/>
      <c r="B28" s="17"/>
      <c r="C28" s="17"/>
      <c r="D28" s="17"/>
      <c r="E28" s="17"/>
      <c r="F28" s="17"/>
      <c r="G28" s="17"/>
      <c r="H28" s="17"/>
    </row>
    <row r="29" spans="1:8" ht="16.5" x14ac:dyDescent="0.3">
      <c r="A29" s="6"/>
      <c r="B29" s="6"/>
      <c r="C29" s="6"/>
      <c r="D29" s="6"/>
      <c r="E29" s="6"/>
      <c r="F29" s="6"/>
      <c r="G29" s="6"/>
      <c r="H29" s="6"/>
    </row>
    <row r="30" spans="1:8" ht="16.5" x14ac:dyDescent="0.3">
      <c r="A30" s="24" t="s">
        <v>67</v>
      </c>
      <c r="B30" s="20"/>
      <c r="C30" s="20"/>
      <c r="D30" s="20"/>
      <c r="E30" s="20"/>
      <c r="F30" s="20"/>
      <c r="G30" s="20"/>
      <c r="H30" s="20"/>
    </row>
    <row r="31" spans="1:8" ht="16.5" x14ac:dyDescent="0.3">
      <c r="A31" s="6"/>
      <c r="B31" s="6"/>
      <c r="C31" s="6"/>
      <c r="D31" s="6"/>
      <c r="E31" s="6"/>
      <c r="F31" s="6"/>
      <c r="G31" s="6"/>
      <c r="H31" s="6"/>
    </row>
    <row r="32" spans="1:8" ht="16.5" x14ac:dyDescent="0.3">
      <c r="A32" s="6"/>
      <c r="B32" s="6"/>
      <c r="C32" s="6"/>
      <c r="D32" s="6"/>
      <c r="E32" s="6"/>
      <c r="F32" s="6"/>
      <c r="G32" s="6"/>
      <c r="H32" s="6"/>
    </row>
  </sheetData>
  <mergeCells count="3">
    <mergeCell ref="A30:H30"/>
    <mergeCell ref="B4:D4"/>
    <mergeCell ref="A5:H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1"/>
  <sheetViews>
    <sheetView workbookViewId="0"/>
  </sheetViews>
  <sheetFormatPr defaultRowHeight="15" x14ac:dyDescent="0.25"/>
  <sheetData>
    <row r="1" spans="1:3" x14ac:dyDescent="0.25">
      <c r="A1" s="4" t="s">
        <v>68</v>
      </c>
      <c r="B1" s="4" t="s">
        <v>69</v>
      </c>
      <c r="C1" s="4" t="s">
        <v>70</v>
      </c>
    </row>
    <row r="2" spans="1:3" x14ac:dyDescent="0.25">
      <c r="A2">
        <f>'Company Cars'!A9</f>
        <v>0</v>
      </c>
      <c r="B2">
        <f>IF(A2="",0,IF(COUNTIF($A$2:A2,A2)=1,1,0))</f>
        <v>1</v>
      </c>
      <c r="C2">
        <f>B2</f>
        <v>1</v>
      </c>
    </row>
    <row r="3" spans="1:3" x14ac:dyDescent="0.25">
      <c r="A3">
        <f>'Company Cars'!A10</f>
        <v>0</v>
      </c>
      <c r="B3">
        <f>IF(A3="",0,IF(COUNTIF($A$2:A3,A3)=1,1,0))</f>
        <v>0</v>
      </c>
      <c r="C3">
        <f t="shared" ref="C3:C34" si="0">C2+B3</f>
        <v>1</v>
      </c>
    </row>
    <row r="4" spans="1:3" x14ac:dyDescent="0.25">
      <c r="A4">
        <f>'Company Cars'!A11</f>
        <v>0</v>
      </c>
      <c r="B4">
        <f>IF(A4="",0,IF(COUNTIF($A$2:A4,A4)=1,1,0))</f>
        <v>0</v>
      </c>
      <c r="C4">
        <f t="shared" si="0"/>
        <v>1</v>
      </c>
    </row>
    <row r="5" spans="1:3" x14ac:dyDescent="0.25">
      <c r="A5">
        <f>'Company Cars'!A12</f>
        <v>0</v>
      </c>
      <c r="B5">
        <f>IF(A5="",0,IF(COUNTIF($A$2:A5,A5)=1,1,0))</f>
        <v>0</v>
      </c>
      <c r="C5">
        <f t="shared" si="0"/>
        <v>1</v>
      </c>
    </row>
    <row r="6" spans="1:3" x14ac:dyDescent="0.25">
      <c r="A6">
        <f>'Company Cars'!A13</f>
        <v>0</v>
      </c>
      <c r="B6">
        <f>IF(A6="",0,IF(COUNTIF($A$2:A6,A6)=1,1,0))</f>
        <v>0</v>
      </c>
      <c r="C6">
        <f t="shared" si="0"/>
        <v>1</v>
      </c>
    </row>
    <row r="7" spans="1:3" x14ac:dyDescent="0.25">
      <c r="A7">
        <f>'Company Cars'!A14</f>
        <v>0</v>
      </c>
      <c r="B7">
        <f>IF(A7="",0,IF(COUNTIF($A$2:A7,A7)=1,1,0))</f>
        <v>0</v>
      </c>
      <c r="C7">
        <f t="shared" si="0"/>
        <v>1</v>
      </c>
    </row>
    <row r="8" spans="1:3" x14ac:dyDescent="0.25">
      <c r="A8">
        <f>'Company Cars'!A15</f>
        <v>0</v>
      </c>
      <c r="B8">
        <f>IF(A8="",0,IF(COUNTIF($A$2:A8,A8)=1,1,0))</f>
        <v>0</v>
      </c>
      <c r="C8">
        <f t="shared" si="0"/>
        <v>1</v>
      </c>
    </row>
    <row r="9" spans="1:3" x14ac:dyDescent="0.25">
      <c r="A9">
        <f>'Company Cars'!A16</f>
        <v>0</v>
      </c>
      <c r="B9">
        <f>IF(A9="",0,IF(COUNTIF($A$2:A9,A9)=1,1,0))</f>
        <v>0</v>
      </c>
      <c r="C9">
        <f t="shared" si="0"/>
        <v>1</v>
      </c>
    </row>
    <row r="10" spans="1:3" x14ac:dyDescent="0.25">
      <c r="A10">
        <f>'Company Cars'!A17</f>
        <v>0</v>
      </c>
      <c r="B10">
        <f>IF(A10="",0,IF(COUNTIF($A$2:A10,A10)=1,1,0))</f>
        <v>0</v>
      </c>
      <c r="C10">
        <f t="shared" si="0"/>
        <v>1</v>
      </c>
    </row>
    <row r="11" spans="1:3" x14ac:dyDescent="0.25">
      <c r="A11">
        <f>'Company Cars'!A18</f>
        <v>0</v>
      </c>
      <c r="B11">
        <f>IF(A11="",0,IF(COUNTIF($A$2:A11,A11)=1,1,0))</f>
        <v>0</v>
      </c>
      <c r="C11">
        <f t="shared" si="0"/>
        <v>1</v>
      </c>
    </row>
    <row r="12" spans="1:3" x14ac:dyDescent="0.25">
      <c r="A12">
        <f>'Company Cars'!A19</f>
        <v>0</v>
      </c>
      <c r="B12">
        <f>IF(A12="",0,IF(COUNTIF($A$2:A12,A12)=1,1,0))</f>
        <v>0</v>
      </c>
      <c r="C12">
        <f t="shared" si="0"/>
        <v>1</v>
      </c>
    </row>
    <row r="13" spans="1:3" x14ac:dyDescent="0.25">
      <c r="A13">
        <f>'Company Cars'!A20</f>
        <v>0</v>
      </c>
      <c r="B13">
        <f>IF(A13="",0,IF(COUNTIF($A$2:A13,A13)=1,1,0))</f>
        <v>0</v>
      </c>
      <c r="C13">
        <f t="shared" si="0"/>
        <v>1</v>
      </c>
    </row>
    <row r="14" spans="1:3" x14ac:dyDescent="0.25">
      <c r="A14">
        <f>'Company Cars'!A21</f>
        <v>0</v>
      </c>
      <c r="B14">
        <f>IF(A14="",0,IF(COUNTIF($A$2:A14,A14)=1,1,0))</f>
        <v>0</v>
      </c>
      <c r="C14">
        <f t="shared" si="0"/>
        <v>1</v>
      </c>
    </row>
    <row r="15" spans="1:3" x14ac:dyDescent="0.25">
      <c r="A15">
        <f>'Company Cars'!A22</f>
        <v>0</v>
      </c>
      <c r="B15">
        <f>IF(A15="",0,IF(COUNTIF($A$2:A15,A15)=1,1,0))</f>
        <v>0</v>
      </c>
      <c r="C15">
        <f t="shared" si="0"/>
        <v>1</v>
      </c>
    </row>
    <row r="16" spans="1:3" x14ac:dyDescent="0.25">
      <c r="A16">
        <f>'Company Cars'!A23</f>
        <v>0</v>
      </c>
      <c r="B16">
        <f>IF(A16="",0,IF(COUNTIF($A$2:A16,A16)=1,1,0))</f>
        <v>0</v>
      </c>
      <c r="C16">
        <f t="shared" si="0"/>
        <v>1</v>
      </c>
    </row>
    <row r="17" spans="1:3" x14ac:dyDescent="0.25">
      <c r="A17">
        <f>'Company Cars'!A24</f>
        <v>0</v>
      </c>
      <c r="B17">
        <f>IF(A17="",0,IF(COUNTIF($A$2:A17,A17)=1,1,0))</f>
        <v>0</v>
      </c>
      <c r="C17">
        <f t="shared" si="0"/>
        <v>1</v>
      </c>
    </row>
    <row r="18" spans="1:3" x14ac:dyDescent="0.25">
      <c r="A18">
        <f>'Company Cars'!A25</f>
        <v>0</v>
      </c>
      <c r="B18">
        <f>IF(A18="",0,IF(COUNTIF($A$2:A18,A18)=1,1,0))</f>
        <v>0</v>
      </c>
      <c r="C18">
        <f t="shared" si="0"/>
        <v>1</v>
      </c>
    </row>
    <row r="19" spans="1:3" x14ac:dyDescent="0.25">
      <c r="A19">
        <f>'Company Cars'!A26</f>
        <v>0</v>
      </c>
      <c r="B19">
        <f>IF(A19="",0,IF(COUNTIF($A$2:A19,A19)=1,1,0))</f>
        <v>0</v>
      </c>
      <c r="C19">
        <f t="shared" si="0"/>
        <v>1</v>
      </c>
    </row>
    <row r="20" spans="1:3" x14ac:dyDescent="0.25">
      <c r="A20">
        <f>'Company Cars'!A27</f>
        <v>0</v>
      </c>
      <c r="B20">
        <f>IF(A20="",0,IF(COUNTIF($A$2:A20,A20)=1,1,0))</f>
        <v>0</v>
      </c>
      <c r="C20">
        <f t="shared" si="0"/>
        <v>1</v>
      </c>
    </row>
    <row r="21" spans="1:3" x14ac:dyDescent="0.25">
      <c r="A21">
        <f>'Company Cars'!A28</f>
        <v>0</v>
      </c>
      <c r="B21">
        <f>IF(A21="",0,IF(COUNTIF($A$2:A21,A21)=1,1,0))</f>
        <v>0</v>
      </c>
      <c r="C21">
        <f t="shared" si="0"/>
        <v>1</v>
      </c>
    </row>
    <row r="22" spans="1:3" x14ac:dyDescent="0.25">
      <c r="A22">
        <f>Vans!A9</f>
        <v>0</v>
      </c>
      <c r="B22">
        <f>IF(A22="",0,IF(COUNTIF($A$2:A22,A22)=1,1,0))</f>
        <v>0</v>
      </c>
      <c r="C22">
        <f t="shared" si="0"/>
        <v>1</v>
      </c>
    </row>
    <row r="23" spans="1:3" x14ac:dyDescent="0.25">
      <c r="A23">
        <f>Vans!A10</f>
        <v>0</v>
      </c>
      <c r="B23">
        <f>IF(A23="",0,IF(COUNTIF($A$2:A23,A23)=1,1,0))</f>
        <v>0</v>
      </c>
      <c r="C23">
        <f t="shared" si="0"/>
        <v>1</v>
      </c>
    </row>
    <row r="24" spans="1:3" x14ac:dyDescent="0.25">
      <c r="A24">
        <f>Vans!A11</f>
        <v>0</v>
      </c>
      <c r="B24">
        <f>IF(A24="",0,IF(COUNTIF($A$2:A24,A24)=1,1,0))</f>
        <v>0</v>
      </c>
      <c r="C24">
        <f t="shared" si="0"/>
        <v>1</v>
      </c>
    </row>
    <row r="25" spans="1:3" x14ac:dyDescent="0.25">
      <c r="A25">
        <f>Vans!A12</f>
        <v>0</v>
      </c>
      <c r="B25">
        <f>IF(A25="",0,IF(COUNTIF($A$2:A25,A25)=1,1,0))</f>
        <v>0</v>
      </c>
      <c r="C25">
        <f t="shared" si="0"/>
        <v>1</v>
      </c>
    </row>
    <row r="26" spans="1:3" x14ac:dyDescent="0.25">
      <c r="A26">
        <f>Vans!A13</f>
        <v>0</v>
      </c>
      <c r="B26">
        <f>IF(A26="",0,IF(COUNTIF($A$2:A26,A26)=1,1,0))</f>
        <v>0</v>
      </c>
      <c r="C26">
        <f t="shared" si="0"/>
        <v>1</v>
      </c>
    </row>
    <row r="27" spans="1:3" x14ac:dyDescent="0.25">
      <c r="A27">
        <f>Vans!A14</f>
        <v>0</v>
      </c>
      <c r="B27">
        <f>IF(A27="",0,IF(COUNTIF($A$2:A27,A27)=1,1,0))</f>
        <v>0</v>
      </c>
      <c r="C27">
        <f t="shared" si="0"/>
        <v>1</v>
      </c>
    </row>
    <row r="28" spans="1:3" x14ac:dyDescent="0.25">
      <c r="A28">
        <f>Vans!A15</f>
        <v>0</v>
      </c>
      <c r="B28">
        <f>IF(A28="",0,IF(COUNTIF($A$2:A28,A28)=1,1,0))</f>
        <v>0</v>
      </c>
      <c r="C28">
        <f t="shared" si="0"/>
        <v>1</v>
      </c>
    </row>
    <row r="29" spans="1:3" x14ac:dyDescent="0.25">
      <c r="A29">
        <f>Vans!A16</f>
        <v>0</v>
      </c>
      <c r="B29">
        <f>IF(A29="",0,IF(COUNTIF($A$2:A29,A29)=1,1,0))</f>
        <v>0</v>
      </c>
      <c r="C29">
        <f t="shared" si="0"/>
        <v>1</v>
      </c>
    </row>
    <row r="30" spans="1:3" x14ac:dyDescent="0.25">
      <c r="A30">
        <f>Vans!A17</f>
        <v>0</v>
      </c>
      <c r="B30">
        <f>IF(A30="",0,IF(COUNTIF($A$2:A30,A30)=1,1,0))</f>
        <v>0</v>
      </c>
      <c r="C30">
        <f t="shared" si="0"/>
        <v>1</v>
      </c>
    </row>
    <row r="31" spans="1:3" x14ac:dyDescent="0.25">
      <c r="A31">
        <f>Vans!A18</f>
        <v>0</v>
      </c>
      <c r="B31">
        <f>IF(A31="",0,IF(COUNTIF($A$2:A31,A31)=1,1,0))</f>
        <v>0</v>
      </c>
      <c r="C31">
        <f t="shared" si="0"/>
        <v>1</v>
      </c>
    </row>
    <row r="32" spans="1:3" x14ac:dyDescent="0.25">
      <c r="A32">
        <f>Vans!A19</f>
        <v>0</v>
      </c>
      <c r="B32">
        <f>IF(A32="",0,IF(COUNTIF($A$2:A32,A32)=1,1,0))</f>
        <v>0</v>
      </c>
      <c r="C32">
        <f t="shared" si="0"/>
        <v>1</v>
      </c>
    </row>
    <row r="33" spans="1:3" x14ac:dyDescent="0.25">
      <c r="A33">
        <f>Vans!A20</f>
        <v>0</v>
      </c>
      <c r="B33">
        <f>IF(A33="",0,IF(COUNTIF($A$2:A33,A33)=1,1,0))</f>
        <v>0</v>
      </c>
      <c r="C33">
        <f t="shared" si="0"/>
        <v>1</v>
      </c>
    </row>
    <row r="34" spans="1:3" x14ac:dyDescent="0.25">
      <c r="A34">
        <f>Vans!A21</f>
        <v>0</v>
      </c>
      <c r="B34">
        <f>IF(A34="",0,IF(COUNTIF($A$2:A34,A34)=1,1,0))</f>
        <v>0</v>
      </c>
      <c r="C34">
        <f t="shared" si="0"/>
        <v>1</v>
      </c>
    </row>
    <row r="35" spans="1:3" x14ac:dyDescent="0.25">
      <c r="A35">
        <f>Vans!A22</f>
        <v>0</v>
      </c>
      <c r="B35">
        <f>IF(A35="",0,IF(COUNTIF($A$2:A35,A35)=1,1,0))</f>
        <v>0</v>
      </c>
      <c r="C35">
        <f t="shared" ref="C35:C61" si="1">C34+B35</f>
        <v>1</v>
      </c>
    </row>
    <row r="36" spans="1:3" x14ac:dyDescent="0.25">
      <c r="A36">
        <f>Vans!A23</f>
        <v>0</v>
      </c>
      <c r="B36">
        <f>IF(A36="",0,IF(COUNTIF($A$2:A36,A36)=1,1,0))</f>
        <v>0</v>
      </c>
      <c r="C36">
        <f t="shared" si="1"/>
        <v>1</v>
      </c>
    </row>
    <row r="37" spans="1:3" x14ac:dyDescent="0.25">
      <c r="A37">
        <f>Vans!A24</f>
        <v>0</v>
      </c>
      <c r="B37">
        <f>IF(A37="",0,IF(COUNTIF($A$2:A37,A37)=1,1,0))</f>
        <v>0</v>
      </c>
      <c r="C37">
        <f t="shared" si="1"/>
        <v>1</v>
      </c>
    </row>
    <row r="38" spans="1:3" x14ac:dyDescent="0.25">
      <c r="A38">
        <f>Vans!A25</f>
        <v>0</v>
      </c>
      <c r="B38">
        <f>IF(A38="",0,IF(COUNTIF($A$2:A38,A38)=1,1,0))</f>
        <v>0</v>
      </c>
      <c r="C38">
        <f t="shared" si="1"/>
        <v>1</v>
      </c>
    </row>
    <row r="39" spans="1:3" x14ac:dyDescent="0.25">
      <c r="A39">
        <f>Vans!A26</f>
        <v>0</v>
      </c>
      <c r="B39">
        <f>IF(A39="",0,IF(COUNTIF($A$2:A39,A39)=1,1,0))</f>
        <v>0</v>
      </c>
      <c r="C39">
        <f t="shared" si="1"/>
        <v>1</v>
      </c>
    </row>
    <row r="40" spans="1:3" x14ac:dyDescent="0.25">
      <c r="A40">
        <f>Vans!A27</f>
        <v>0</v>
      </c>
      <c r="B40">
        <f>IF(A40="",0,IF(COUNTIF($A$2:A40,A40)=1,1,0))</f>
        <v>0</v>
      </c>
      <c r="C40">
        <f t="shared" si="1"/>
        <v>1</v>
      </c>
    </row>
    <row r="41" spans="1:3" x14ac:dyDescent="0.25">
      <c r="A41">
        <f>Vans!A28</f>
        <v>0</v>
      </c>
      <c r="B41">
        <f>IF(A41="",0,IF(COUNTIF($A$2:A41,A41)=1,1,0))</f>
        <v>0</v>
      </c>
      <c r="C41">
        <f t="shared" si="1"/>
        <v>1</v>
      </c>
    </row>
    <row r="42" spans="1:3" x14ac:dyDescent="0.25">
      <c r="A42">
        <f>'Other Benefits'!A9</f>
        <v>0</v>
      </c>
      <c r="B42">
        <f>IF(A42="",0,IF(COUNTIF($A$2:A42,A42)=1,1,0))</f>
        <v>0</v>
      </c>
      <c r="C42">
        <f t="shared" si="1"/>
        <v>1</v>
      </c>
    </row>
    <row r="43" spans="1:3" x14ac:dyDescent="0.25">
      <c r="A43">
        <f>'Other Benefits'!A10</f>
        <v>0</v>
      </c>
      <c r="B43">
        <f>IF(A43="",0,IF(COUNTIF($A$2:A43,A43)=1,1,0))</f>
        <v>0</v>
      </c>
      <c r="C43">
        <f t="shared" si="1"/>
        <v>1</v>
      </c>
    </row>
    <row r="44" spans="1:3" x14ac:dyDescent="0.25">
      <c r="A44">
        <f>'Other Benefits'!A11</f>
        <v>0</v>
      </c>
      <c r="B44">
        <f>IF(A44="",0,IF(COUNTIF($A$2:A44,A44)=1,1,0))</f>
        <v>0</v>
      </c>
      <c r="C44">
        <f t="shared" si="1"/>
        <v>1</v>
      </c>
    </row>
    <row r="45" spans="1:3" x14ac:dyDescent="0.25">
      <c r="A45">
        <f>'Other Benefits'!A12</f>
        <v>0</v>
      </c>
      <c r="B45">
        <f>IF(A45="",0,IF(COUNTIF($A$2:A45,A45)=1,1,0))</f>
        <v>0</v>
      </c>
      <c r="C45">
        <f t="shared" si="1"/>
        <v>1</v>
      </c>
    </row>
    <row r="46" spans="1:3" x14ac:dyDescent="0.25">
      <c r="A46">
        <f>'Other Benefits'!A13</f>
        <v>0</v>
      </c>
      <c r="B46">
        <f>IF(A46="",0,IF(COUNTIF($A$2:A46,A46)=1,1,0))</f>
        <v>0</v>
      </c>
      <c r="C46">
        <f t="shared" si="1"/>
        <v>1</v>
      </c>
    </row>
    <row r="47" spans="1:3" x14ac:dyDescent="0.25">
      <c r="A47">
        <f>'Other Benefits'!A14</f>
        <v>0</v>
      </c>
      <c r="B47">
        <f>IF(A47="",0,IF(COUNTIF($A$2:A47,A47)=1,1,0))</f>
        <v>0</v>
      </c>
      <c r="C47">
        <f t="shared" si="1"/>
        <v>1</v>
      </c>
    </row>
    <row r="48" spans="1:3" x14ac:dyDescent="0.25">
      <c r="A48">
        <f>'Other Benefits'!A15</f>
        <v>0</v>
      </c>
      <c r="B48">
        <f>IF(A48="",0,IF(COUNTIF($A$2:A48,A48)=1,1,0))</f>
        <v>0</v>
      </c>
      <c r="C48">
        <f t="shared" si="1"/>
        <v>1</v>
      </c>
    </row>
    <row r="49" spans="1:3" x14ac:dyDescent="0.25">
      <c r="A49">
        <f>'Other Benefits'!A16</f>
        <v>0</v>
      </c>
      <c r="B49">
        <f>IF(A49="",0,IF(COUNTIF($A$2:A49,A49)=1,1,0))</f>
        <v>0</v>
      </c>
      <c r="C49">
        <f t="shared" si="1"/>
        <v>1</v>
      </c>
    </row>
    <row r="50" spans="1:3" x14ac:dyDescent="0.25">
      <c r="A50">
        <f>'Other Benefits'!A17</f>
        <v>0</v>
      </c>
      <c r="B50">
        <f>IF(A50="",0,IF(COUNTIF($A$2:A50,A50)=1,1,0))</f>
        <v>0</v>
      </c>
      <c r="C50">
        <f t="shared" si="1"/>
        <v>1</v>
      </c>
    </row>
    <row r="51" spans="1:3" x14ac:dyDescent="0.25">
      <c r="A51">
        <f>'Other Benefits'!A18</f>
        <v>0</v>
      </c>
      <c r="B51">
        <f>IF(A51="",0,IF(COUNTIF($A$2:A51,A51)=1,1,0))</f>
        <v>0</v>
      </c>
      <c r="C51">
        <f t="shared" si="1"/>
        <v>1</v>
      </c>
    </row>
    <row r="52" spans="1:3" x14ac:dyDescent="0.25">
      <c r="A52">
        <f>'Other Benefits'!A19</f>
        <v>0</v>
      </c>
      <c r="B52">
        <f>IF(A52="",0,IF(COUNTIF($A$2:A52,A52)=1,1,0))</f>
        <v>0</v>
      </c>
      <c r="C52">
        <f t="shared" si="1"/>
        <v>1</v>
      </c>
    </row>
    <row r="53" spans="1:3" x14ac:dyDescent="0.25">
      <c r="A53">
        <f>'Other Benefits'!A20</f>
        <v>0</v>
      </c>
      <c r="B53">
        <f>IF(A53="",0,IF(COUNTIF($A$2:A53,A53)=1,1,0))</f>
        <v>0</v>
      </c>
      <c r="C53">
        <f t="shared" si="1"/>
        <v>1</v>
      </c>
    </row>
    <row r="54" spans="1:3" x14ac:dyDescent="0.25">
      <c r="A54">
        <f>'Other Benefits'!A21</f>
        <v>0</v>
      </c>
      <c r="B54">
        <f>IF(A54="",0,IF(COUNTIF($A$2:A54,A54)=1,1,0))</f>
        <v>0</v>
      </c>
      <c r="C54">
        <f t="shared" si="1"/>
        <v>1</v>
      </c>
    </row>
    <row r="55" spans="1:3" x14ac:dyDescent="0.25">
      <c r="A55">
        <f>'Other Benefits'!A22</f>
        <v>0</v>
      </c>
      <c r="B55">
        <f>IF(A55="",0,IF(COUNTIF($A$2:A55,A55)=1,1,0))</f>
        <v>0</v>
      </c>
      <c r="C55">
        <f t="shared" si="1"/>
        <v>1</v>
      </c>
    </row>
    <row r="56" spans="1:3" x14ac:dyDescent="0.25">
      <c r="A56">
        <f>'Other Benefits'!A23</f>
        <v>0</v>
      </c>
      <c r="B56">
        <f>IF(A56="",0,IF(COUNTIF($A$2:A56,A56)=1,1,0))</f>
        <v>0</v>
      </c>
      <c r="C56">
        <f t="shared" si="1"/>
        <v>1</v>
      </c>
    </row>
    <row r="57" spans="1:3" x14ac:dyDescent="0.25">
      <c r="A57">
        <f>'Other Benefits'!A24</f>
        <v>0</v>
      </c>
      <c r="B57">
        <f>IF(A57="",0,IF(COUNTIF($A$2:A57,A57)=1,1,0))</f>
        <v>0</v>
      </c>
      <c r="C57">
        <f t="shared" si="1"/>
        <v>1</v>
      </c>
    </row>
    <row r="58" spans="1:3" x14ac:dyDescent="0.25">
      <c r="A58">
        <f>'Other Benefits'!A25</f>
        <v>0</v>
      </c>
      <c r="B58">
        <f>IF(A58="",0,IF(COUNTIF($A$2:A58,A58)=1,1,0))</f>
        <v>0</v>
      </c>
      <c r="C58">
        <f t="shared" si="1"/>
        <v>1</v>
      </c>
    </row>
    <row r="59" spans="1:3" x14ac:dyDescent="0.25">
      <c r="A59">
        <f>'Other Benefits'!A26</f>
        <v>0</v>
      </c>
      <c r="B59">
        <f>IF(A59="",0,IF(COUNTIF($A$2:A59,A59)=1,1,0))</f>
        <v>0</v>
      </c>
      <c r="C59">
        <f t="shared" si="1"/>
        <v>1</v>
      </c>
    </row>
    <row r="60" spans="1:3" x14ac:dyDescent="0.25">
      <c r="A60">
        <f>'Other Benefits'!A27</f>
        <v>0</v>
      </c>
      <c r="B60">
        <f>IF(A60="",0,IF(COUNTIF($A$2:A60,A60)=1,1,0))</f>
        <v>0</v>
      </c>
      <c r="C60">
        <f t="shared" si="1"/>
        <v>1</v>
      </c>
    </row>
    <row r="61" spans="1:3" x14ac:dyDescent="0.25">
      <c r="A61">
        <f>'Other Benefits'!A28</f>
        <v>0</v>
      </c>
      <c r="B61">
        <f>IF(A61="",0,IF(COUNTIF($A$2:A61,A61)=1,1,0))</f>
        <v>0</v>
      </c>
      <c r="C61">
        <f t="shared" si="1"/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Summary</vt:lpstr>
      <vt:lpstr>Company Cars</vt:lpstr>
      <vt:lpstr>Vans</vt:lpstr>
      <vt:lpstr>Other Benefits</vt:lpstr>
      <vt:lpstr>zz_Helper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Alice Clarke</cp:lastModifiedBy>
  <dcterms:created xsi:type="dcterms:W3CDTF">2026-09-03T11:08:42Z</dcterms:created>
  <dcterms:modified xsi:type="dcterms:W3CDTF">2026-09-04T11:05:29Z</dcterms:modified>
</cp:coreProperties>
</file>